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IMMOBILIER BOOS CAP TERRAIN\MARNIERES\AVOCAT M DARTIX DOUILLET\"/>
    </mc:Choice>
  </mc:AlternateContent>
  <bookViews>
    <workbookView xWindow="0" yWindow="0" windowWidth="23040" windowHeight="9408"/>
  </bookViews>
  <sheets>
    <sheet name="suivi ECR BUDGET ET FACTURE 18-" sheetId="1" r:id="rId1"/>
  </sheets>
  <definedNames>
    <definedName name="_xlnm.Print_Area" localSheetId="0">'suivi ECR BUDGET ET FACTURE 18-'!$A$1:$T$16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14" i="1" s="1"/>
  <c r="E23" i="1" s="1"/>
  <c r="E34" i="1" s="1"/>
  <c r="H4" i="1"/>
  <c r="I4" i="1"/>
  <c r="L4" i="1"/>
  <c r="O4" i="1"/>
  <c r="P4" i="1"/>
  <c r="R4" i="1"/>
  <c r="C5" i="1"/>
  <c r="E5" i="1"/>
  <c r="F5" i="1"/>
  <c r="H5" i="1"/>
  <c r="I5" i="1" s="1"/>
  <c r="L5" i="1"/>
  <c r="O5" i="1"/>
  <c r="P5" i="1"/>
  <c r="R5" i="1" s="1"/>
  <c r="E6" i="1"/>
  <c r="H6" i="1"/>
  <c r="I6" i="1"/>
  <c r="L6" i="1"/>
  <c r="O6" i="1"/>
  <c r="P6" i="1"/>
  <c r="R6" i="1"/>
  <c r="E7" i="1"/>
  <c r="H7" i="1"/>
  <c r="I7" i="1"/>
  <c r="L7" i="1"/>
  <c r="P7" i="1" s="1"/>
  <c r="R7" i="1" s="1"/>
  <c r="O7" i="1"/>
  <c r="E8" i="1"/>
  <c r="I8" i="1" s="1"/>
  <c r="H8" i="1"/>
  <c r="L8" i="1"/>
  <c r="O8" i="1"/>
  <c r="P8" i="1" s="1"/>
  <c r="R8" i="1" s="1"/>
  <c r="E9" i="1"/>
  <c r="H9" i="1"/>
  <c r="I9" i="1" s="1"/>
  <c r="L9" i="1"/>
  <c r="O9" i="1"/>
  <c r="P9" i="1"/>
  <c r="R9" i="1" s="1"/>
  <c r="E10" i="1"/>
  <c r="H10" i="1"/>
  <c r="I10" i="1"/>
  <c r="L10" i="1"/>
  <c r="O10" i="1"/>
  <c r="P10" i="1"/>
  <c r="R10" i="1"/>
  <c r="P11" i="1"/>
  <c r="R11" i="1"/>
  <c r="R12" i="1"/>
  <c r="R13" i="1"/>
  <c r="O14" i="1"/>
  <c r="E22" i="1"/>
  <c r="E26" i="1"/>
  <c r="E27" i="1"/>
  <c r="E30" i="1"/>
  <c r="C40" i="1"/>
  <c r="C43" i="1" s="1"/>
  <c r="E43" i="1" s="1"/>
  <c r="G43" i="1" s="1"/>
  <c r="C41" i="1"/>
  <c r="C42" i="1"/>
  <c r="G46" i="1"/>
  <c r="R14" i="1" l="1"/>
  <c r="S14" i="1" s="1"/>
  <c r="P14" i="1"/>
  <c r="L14" i="1"/>
  <c r="H14" i="1" l="1"/>
  <c r="L15" i="1"/>
</calcChain>
</file>

<file path=xl/sharedStrings.xml><?xml version="1.0" encoding="utf-8"?>
<sst xmlns="http://schemas.openxmlformats.org/spreadsheetml/2006/main" count="39" uniqueCount="39">
  <si>
    <t>comblement marnière 230 m2</t>
  </si>
  <si>
    <t>rapport divers DICT, matériel....  Rapport</t>
  </si>
  <si>
    <t>Nouveaux sondages autour du bâtiment</t>
  </si>
  <si>
    <t>périmétre batiment</t>
  </si>
  <si>
    <t>estimation périmétre sondage totalité bâtiment et comblement marnière</t>
  </si>
  <si>
    <t>prévisionnel global HT</t>
  </si>
  <si>
    <t>non validé</t>
  </si>
  <si>
    <t>forage puits (forage varenne</t>
  </si>
  <si>
    <t xml:space="preserve">OK </t>
  </si>
  <si>
    <t>forage supplémentaires 08-04</t>
  </si>
  <si>
    <t>inspection vieo et rapport</t>
  </si>
  <si>
    <t>tubage</t>
  </si>
  <si>
    <t>devis 7600503</t>
  </si>
  <si>
    <t>Vidéoscopie</t>
  </si>
  <si>
    <t>forage supplémentaire</t>
  </si>
  <si>
    <t xml:space="preserve"> </t>
  </si>
  <si>
    <t>réglé au 30-04</t>
  </si>
  <si>
    <t>Rapport Exploration Vidéo (Intro Vision)</t>
  </si>
  <si>
    <t>Exploration Vidéo (Intro Vision)</t>
  </si>
  <si>
    <t xml:space="preserve">  </t>
  </si>
  <si>
    <t xml:space="preserve">amené et replis du matériel </t>
  </si>
  <si>
    <t>Interpréation et rapport</t>
  </si>
  <si>
    <t>Forages compris suivi</t>
  </si>
  <si>
    <t>location pelle mécanique</t>
  </si>
  <si>
    <t>Décapage à la pelle mécanique      1100m2</t>
  </si>
  <si>
    <t>Marquage piquetage des réseaux enterrés</t>
  </si>
  <si>
    <t>Déclarations DICT</t>
  </si>
  <si>
    <t>Préparation Chantier implantation  relevé</t>
  </si>
  <si>
    <t>Total TTC Engagé par Zeta</t>
  </si>
  <si>
    <t>Total HT engagé par Zeta</t>
  </si>
  <si>
    <t>Prestation faite et en attente réception de  facture HT</t>
  </si>
  <si>
    <t>total facturé HT</t>
  </si>
  <si>
    <t>facture 7601336 DU 05-06-2020</t>
  </si>
  <si>
    <t>facture 7601330 DU 05-05-2020</t>
  </si>
  <si>
    <t>% avancement facturation s/devis initial</t>
  </si>
  <si>
    <t>facture 7601294 06-04-2020</t>
  </si>
  <si>
    <t xml:space="preserve">devis initial </t>
  </si>
  <si>
    <t>le 18-06-2020</t>
  </si>
  <si>
    <t>Réglé au 30-06-2020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</si>
</sst>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2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3" xfId="0" applyFont="1" applyBorder="1"/>
    <xf numFmtId="2" fontId="0" fillId="0" borderId="0" xfId="0" applyNumberFormat="1" applyBorder="1"/>
    <xf numFmtId="0" fontId="0" fillId="0" borderId="0" xfId="0" applyFill="1" applyBorder="1" applyAlignment="1">
      <alignment horizontal="center"/>
    </xf>
    <xf numFmtId="2" fontId="2" fillId="2" borderId="4" xfId="0" applyNumberFormat="1" applyFont="1" applyFill="1" applyBorder="1"/>
    <xf numFmtId="0" fontId="0" fillId="0" borderId="5" xfId="0" applyBorder="1"/>
    <xf numFmtId="2" fontId="0" fillId="3" borderId="0" xfId="0" applyNumberFormat="1" applyFill="1"/>
    <xf numFmtId="2" fontId="0" fillId="3" borderId="6" xfId="0" applyNumberFormat="1" applyFill="1" applyBorder="1"/>
    <xf numFmtId="0" fontId="0" fillId="3" borderId="0" xfId="0" applyFill="1"/>
    <xf numFmtId="0" fontId="0" fillId="2" borderId="7" xfId="0" applyFill="1" applyBorder="1"/>
    <xf numFmtId="2" fontId="0" fillId="2" borderId="8" xfId="0" applyNumberFormat="1" applyFill="1" applyBorder="1"/>
    <xf numFmtId="0" fontId="0" fillId="0" borderId="9" xfId="0" applyBorder="1"/>
    <xf numFmtId="2" fontId="0" fillId="3" borderId="5" xfId="0" applyNumberFormat="1" applyFill="1" applyBorder="1"/>
    <xf numFmtId="0" fontId="0" fillId="3" borderId="9" xfId="0" applyFill="1" applyBorder="1"/>
    <xf numFmtId="164" fontId="0" fillId="0" borderId="9" xfId="1" applyNumberFormat="1" applyFont="1" applyBorder="1"/>
    <xf numFmtId="0" fontId="0" fillId="0" borderId="10" xfId="0" applyFont="1" applyFill="1" applyBorder="1"/>
    <xf numFmtId="0" fontId="0" fillId="2" borderId="9" xfId="0" applyFill="1" applyBorder="1"/>
    <xf numFmtId="2" fontId="0" fillId="2" borderId="11" xfId="0" applyNumberFormat="1" applyFill="1" applyBorder="1"/>
    <xf numFmtId="2" fontId="0" fillId="3" borderId="12" xfId="0" applyNumberFormat="1" applyFill="1" applyBorder="1"/>
    <xf numFmtId="0" fontId="0" fillId="3" borderId="12" xfId="0" applyFill="1" applyBorder="1"/>
    <xf numFmtId="0" fontId="0" fillId="3" borderId="7" xfId="0" applyFill="1" applyBorder="1"/>
    <xf numFmtId="164" fontId="0" fillId="0" borderId="13" xfId="1" applyNumberFormat="1" applyFont="1" applyBorder="1"/>
    <xf numFmtId="0" fontId="0" fillId="0" borderId="7" xfId="0" applyBorder="1"/>
    <xf numFmtId="0" fontId="0" fillId="0" borderId="14" xfId="0" applyBorder="1"/>
    <xf numFmtId="0" fontId="0" fillId="0" borderId="15" xfId="0" applyFont="1" applyBorder="1"/>
    <xf numFmtId="2" fontId="0" fillId="3" borderId="5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2" fontId="0" fillId="3" borderId="9" xfId="0" applyNumberFormat="1" applyFill="1" applyBorder="1" applyAlignment="1">
      <alignment horizontal="center"/>
    </xf>
    <xf numFmtId="164" fontId="0" fillId="0" borderId="16" xfId="1" applyNumberFormat="1" applyFont="1" applyBorder="1"/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165" fontId="5" fillId="3" borderId="9" xfId="0" applyNumberFormat="1" applyFont="1" applyFill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0" fontId="0" fillId="2" borderId="11" xfId="0" applyFill="1" applyBorder="1"/>
    <xf numFmtId="0" fontId="0" fillId="0" borderId="11" xfId="0" applyBorder="1"/>
    <xf numFmtId="2" fontId="0" fillId="3" borderId="18" xfId="0" applyNumberFormat="1" applyFill="1" applyBorder="1"/>
    <xf numFmtId="2" fontId="0" fillId="3" borderId="18" xfId="0" applyNumberFormat="1" applyFill="1" applyBorder="1" applyAlignment="1">
      <alignment horizontal="center"/>
    </xf>
    <xf numFmtId="2" fontId="0" fillId="3" borderId="11" xfId="0" applyNumberFormat="1" applyFill="1" applyBorder="1" applyAlignment="1">
      <alignment horizontal="center"/>
    </xf>
    <xf numFmtId="165" fontId="0" fillId="3" borderId="11" xfId="0" applyNumberFormat="1" applyFill="1" applyBorder="1" applyAlignment="1">
      <alignment horizontal="center"/>
    </xf>
    <xf numFmtId="164" fontId="0" fillId="0" borderId="19" xfId="1" applyNumberFormat="1" applyFont="1" applyBorder="1"/>
    <xf numFmtId="2" fontId="0" fillId="0" borderId="11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0" fontId="0" fillId="0" borderId="21" xfId="0" applyBorder="1"/>
    <xf numFmtId="0" fontId="2" fillId="2" borderId="2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46"/>
  <sheetViews>
    <sheetView tabSelected="1" zoomScale="60" zoomScaleNormal="60" workbookViewId="0">
      <selection activeCell="S25" sqref="S25"/>
    </sheetView>
  </sheetViews>
  <sheetFormatPr baseColWidth="10" defaultRowHeight="14.4" x14ac:dyDescent="0.3"/>
  <cols>
    <col min="2" max="2" width="35.6640625" bestFit="1" customWidth="1"/>
    <col min="9" max="9" width="12.88671875" bestFit="1" customWidth="1"/>
  </cols>
  <sheetData>
    <row r="2" spans="2:19" ht="15" thickBot="1" x14ac:dyDescent="0.35">
      <c r="B2" t="s">
        <v>37</v>
      </c>
    </row>
    <row r="3" spans="2:19" ht="72.599999999999994" thickBot="1" x14ac:dyDescent="0.35">
      <c r="C3" s="63" t="s">
        <v>36</v>
      </c>
      <c r="D3" s="62"/>
      <c r="E3" s="61"/>
      <c r="F3" s="59" t="s">
        <v>35</v>
      </c>
      <c r="G3" s="58"/>
      <c r="H3" s="58"/>
      <c r="I3" s="60" t="s">
        <v>34</v>
      </c>
      <c r="J3" s="59" t="s">
        <v>33</v>
      </c>
      <c r="K3" s="58"/>
      <c r="L3" s="58"/>
      <c r="M3" s="59" t="s">
        <v>32</v>
      </c>
      <c r="N3" s="58"/>
      <c r="O3" s="58"/>
      <c r="P3" s="57" t="s">
        <v>31</v>
      </c>
      <c r="Q3" s="56" t="s">
        <v>30</v>
      </c>
      <c r="R3" s="55" t="s">
        <v>29</v>
      </c>
      <c r="S3" s="54" t="s">
        <v>28</v>
      </c>
    </row>
    <row r="4" spans="2:19" x14ac:dyDescent="0.3">
      <c r="B4" s="53" t="s">
        <v>27</v>
      </c>
      <c r="C4" s="52">
        <v>0.25</v>
      </c>
      <c r="D4" s="51">
        <v>340</v>
      </c>
      <c r="E4" s="51">
        <f>C4*D4</f>
        <v>85</v>
      </c>
      <c r="F4" s="49">
        <v>0</v>
      </c>
      <c r="G4" s="48">
        <v>340</v>
      </c>
      <c r="H4" s="47">
        <f>F4*G4</f>
        <v>0</v>
      </c>
      <c r="I4" s="50">
        <f>H4/E4</f>
        <v>0</v>
      </c>
      <c r="J4" s="49">
        <v>0.25</v>
      </c>
      <c r="K4" s="48">
        <v>340</v>
      </c>
      <c r="L4" s="47">
        <f>J4*K4</f>
        <v>85</v>
      </c>
      <c r="M4" s="49">
        <v>0</v>
      </c>
      <c r="N4" s="48">
        <v>340</v>
      </c>
      <c r="O4" s="47">
        <f>M4*N4</f>
        <v>0</v>
      </c>
      <c r="P4" s="46">
        <f>O4+L4+H4</f>
        <v>85</v>
      </c>
      <c r="Q4" s="45"/>
      <c r="R4" s="23">
        <f>P4+Q4</f>
        <v>85</v>
      </c>
      <c r="S4" s="44"/>
    </row>
    <row r="5" spans="2:19" x14ac:dyDescent="0.3">
      <c r="B5" s="38" t="s">
        <v>26</v>
      </c>
      <c r="C5" s="43">
        <f>1/4</f>
        <v>0.25</v>
      </c>
      <c r="D5" s="36">
        <v>150</v>
      </c>
      <c r="E5" s="35">
        <f>C5*D5</f>
        <v>37.5</v>
      </c>
      <c r="F5" s="42">
        <f>1/4</f>
        <v>0.25</v>
      </c>
      <c r="G5" s="41">
        <v>150</v>
      </c>
      <c r="H5" s="40">
        <f>F5*G5</f>
        <v>37.5</v>
      </c>
      <c r="I5" s="34">
        <f>H5/E5</f>
        <v>1</v>
      </c>
      <c r="J5" s="42">
        <v>0</v>
      </c>
      <c r="K5" s="41">
        <v>150</v>
      </c>
      <c r="L5" s="40">
        <f>J5*K5</f>
        <v>0</v>
      </c>
      <c r="M5" s="42">
        <v>0</v>
      </c>
      <c r="N5" s="41">
        <v>150</v>
      </c>
      <c r="O5" s="40">
        <f>M5*N5</f>
        <v>0</v>
      </c>
      <c r="P5" s="18">
        <f>O5+L5+H5</f>
        <v>37.5</v>
      </c>
      <c r="Q5" s="17"/>
      <c r="R5" s="23">
        <f>P5+Q5</f>
        <v>37.5</v>
      </c>
      <c r="S5" s="22"/>
    </row>
    <row r="6" spans="2:19" x14ac:dyDescent="0.3">
      <c r="B6" s="38" t="s">
        <v>25</v>
      </c>
      <c r="C6" s="43">
        <v>0.33333333333300003</v>
      </c>
      <c r="D6" s="36">
        <v>1300</v>
      </c>
      <c r="E6" s="35">
        <f>C6*D6</f>
        <v>433.33333333290005</v>
      </c>
      <c r="F6" s="42">
        <v>0.33333333333300003</v>
      </c>
      <c r="G6" s="41">
        <v>1300</v>
      </c>
      <c r="H6" s="40">
        <f>F6*G6</f>
        <v>433.33333333290005</v>
      </c>
      <c r="I6" s="34">
        <f>H6/E6</f>
        <v>1</v>
      </c>
      <c r="J6" s="42">
        <v>0</v>
      </c>
      <c r="K6" s="41">
        <v>1300</v>
      </c>
      <c r="L6" s="40">
        <f>J6*K6</f>
        <v>0</v>
      </c>
      <c r="M6" s="42">
        <v>0</v>
      </c>
      <c r="N6" s="41">
        <v>1300</v>
      </c>
      <c r="O6" s="40">
        <f>M6*N6</f>
        <v>0</v>
      </c>
      <c r="P6" s="18">
        <f>O6+L6+H6</f>
        <v>433.33333333290005</v>
      </c>
      <c r="Q6" s="17"/>
      <c r="R6" s="23">
        <f>P6+Q6</f>
        <v>433.33333333290005</v>
      </c>
      <c r="S6" s="22"/>
    </row>
    <row r="7" spans="2:19" x14ac:dyDescent="0.3">
      <c r="B7" s="38" t="s">
        <v>24</v>
      </c>
      <c r="C7" s="43">
        <v>3.3799999999999997E-2</v>
      </c>
      <c r="D7" s="36">
        <v>1915</v>
      </c>
      <c r="E7" s="35">
        <f>C7*D7</f>
        <v>64.72699999999999</v>
      </c>
      <c r="F7" s="42">
        <v>3.3799999999999997E-2</v>
      </c>
      <c r="G7" s="41">
        <v>1915</v>
      </c>
      <c r="H7" s="40">
        <f>F7*G7</f>
        <v>64.72699999999999</v>
      </c>
      <c r="I7" s="34">
        <f>H7/E7</f>
        <v>1</v>
      </c>
      <c r="J7" s="42">
        <v>0</v>
      </c>
      <c r="K7" s="41">
        <v>1915</v>
      </c>
      <c r="L7" s="40">
        <f>J7*K7</f>
        <v>0</v>
      </c>
      <c r="M7" s="42">
        <v>0</v>
      </c>
      <c r="N7" s="41">
        <v>1915</v>
      </c>
      <c r="O7" s="40">
        <f>M7*N7</f>
        <v>0</v>
      </c>
      <c r="P7" s="18">
        <f>O7+L7+H7</f>
        <v>64.72699999999999</v>
      </c>
      <c r="Q7" s="17"/>
      <c r="R7" s="23">
        <f>P7+Q7</f>
        <v>64.72699999999999</v>
      </c>
      <c r="S7" s="22"/>
    </row>
    <row r="8" spans="2:19" x14ac:dyDescent="0.3">
      <c r="B8" s="38" t="s">
        <v>23</v>
      </c>
      <c r="C8" s="39">
        <v>8.4599999999999995E-2</v>
      </c>
      <c r="D8" s="36">
        <v>800</v>
      </c>
      <c r="E8" s="35">
        <f>C8*D8</f>
        <v>67.679999999999993</v>
      </c>
      <c r="F8" s="41">
        <v>8.4599999999999995E-2</v>
      </c>
      <c r="G8" s="41">
        <v>800</v>
      </c>
      <c r="H8" s="40">
        <f>F8*G8</f>
        <v>67.679999999999993</v>
      </c>
      <c r="I8" s="34">
        <f>H8/E8</f>
        <v>1</v>
      </c>
      <c r="J8" s="41">
        <v>0</v>
      </c>
      <c r="K8" s="41">
        <v>800</v>
      </c>
      <c r="L8" s="40">
        <f>J8*K8</f>
        <v>0</v>
      </c>
      <c r="M8" s="41">
        <v>0</v>
      </c>
      <c r="N8" s="41">
        <v>800</v>
      </c>
      <c r="O8" s="40">
        <f>M8*N8</f>
        <v>0</v>
      </c>
      <c r="P8" s="18">
        <f>O8+L8+H8</f>
        <v>67.679999999999993</v>
      </c>
      <c r="Q8" s="17"/>
      <c r="R8" s="23">
        <f>P8+Q8</f>
        <v>67.679999999999993</v>
      </c>
      <c r="S8" s="22"/>
    </row>
    <row r="9" spans="2:19" x14ac:dyDescent="0.3">
      <c r="B9" s="38" t="s">
        <v>22</v>
      </c>
      <c r="C9" s="39">
        <v>34</v>
      </c>
      <c r="D9" s="36">
        <v>435</v>
      </c>
      <c r="E9" s="35">
        <f>C9*D9</f>
        <v>14790</v>
      </c>
      <c r="F9" s="32">
        <v>8</v>
      </c>
      <c r="G9" s="32">
        <v>435</v>
      </c>
      <c r="H9" s="31">
        <f>F9*G9</f>
        <v>3480</v>
      </c>
      <c r="I9" s="34">
        <f>H9/E9</f>
        <v>0.23529411764705882</v>
      </c>
      <c r="J9" s="32">
        <v>30</v>
      </c>
      <c r="K9" s="32">
        <v>435</v>
      </c>
      <c r="L9" s="31">
        <f>J9*K9</f>
        <v>13050</v>
      </c>
      <c r="M9" s="32">
        <v>0</v>
      </c>
      <c r="N9" s="32">
        <v>435</v>
      </c>
      <c r="O9" s="31">
        <f>M9*N9</f>
        <v>0</v>
      </c>
      <c r="P9" s="18">
        <f>O9+L9+H9</f>
        <v>16530</v>
      </c>
      <c r="Q9" s="17"/>
      <c r="R9" s="23">
        <f>P9+Q9</f>
        <v>16530</v>
      </c>
      <c r="S9" s="22"/>
    </row>
    <row r="10" spans="2:19" x14ac:dyDescent="0.3">
      <c r="B10" s="38" t="s">
        <v>21</v>
      </c>
      <c r="C10" s="37">
        <v>0.23</v>
      </c>
      <c r="D10" s="36">
        <v>1650</v>
      </c>
      <c r="E10" s="35">
        <f>C10*D10</f>
        <v>379.5</v>
      </c>
      <c r="F10" s="33">
        <v>0</v>
      </c>
      <c r="G10" s="32">
        <v>1650</v>
      </c>
      <c r="H10" s="31">
        <f>F10*G10</f>
        <v>0</v>
      </c>
      <c r="I10" s="34">
        <f>H10/E10</f>
        <v>0</v>
      </c>
      <c r="J10" s="33">
        <v>0</v>
      </c>
      <c r="K10" s="32">
        <v>1650</v>
      </c>
      <c r="L10" s="31">
        <f>J10*K10</f>
        <v>0</v>
      </c>
      <c r="M10" s="33">
        <v>0.23</v>
      </c>
      <c r="N10" s="32">
        <v>1650</v>
      </c>
      <c r="O10" s="31">
        <f>M10*N10</f>
        <v>379.5</v>
      </c>
      <c r="P10" s="18">
        <f>O10+L10+H10</f>
        <v>379.5</v>
      </c>
      <c r="Q10" s="17"/>
      <c r="R10" s="23">
        <f>P10+Q10</f>
        <v>379.5</v>
      </c>
      <c r="S10" s="22"/>
    </row>
    <row r="11" spans="2:19" ht="15" thickBot="1" x14ac:dyDescent="0.35">
      <c r="B11" s="30" t="s">
        <v>20</v>
      </c>
      <c r="C11" s="29">
        <v>0</v>
      </c>
      <c r="D11" s="28">
        <v>0</v>
      </c>
      <c r="E11" s="28">
        <v>0</v>
      </c>
      <c r="F11" s="26">
        <v>0</v>
      </c>
      <c r="G11" s="26">
        <v>0</v>
      </c>
      <c r="H11" s="25"/>
      <c r="I11" s="27" t="s">
        <v>19</v>
      </c>
      <c r="J11" s="26">
        <v>0</v>
      </c>
      <c r="K11" s="26">
        <v>0</v>
      </c>
      <c r="L11" s="25"/>
      <c r="M11" s="26">
        <v>0</v>
      </c>
      <c r="N11" s="26">
        <v>0</v>
      </c>
      <c r="O11" s="25"/>
      <c r="P11" s="24">
        <f>O11+L11+H11</f>
        <v>0</v>
      </c>
      <c r="Q11" s="17"/>
      <c r="R11" s="23">
        <f>P11+Q11</f>
        <v>0</v>
      </c>
      <c r="S11" s="22"/>
    </row>
    <row r="12" spans="2:19" x14ac:dyDescent="0.3">
      <c r="B12" s="21" t="s">
        <v>18</v>
      </c>
      <c r="C12" s="17"/>
      <c r="D12" s="17"/>
      <c r="E12" s="17"/>
      <c r="F12" s="19"/>
      <c r="G12" s="19"/>
      <c r="H12" s="19"/>
      <c r="I12" s="20"/>
      <c r="J12" s="19"/>
      <c r="K12" s="19"/>
      <c r="L12" s="19"/>
      <c r="M12" s="19"/>
      <c r="N12" s="19"/>
      <c r="O12" s="19"/>
      <c r="P12" s="18"/>
      <c r="Q12" s="17">
        <v>2720</v>
      </c>
      <c r="R12" s="23">
        <f>P12+Q12</f>
        <v>2720</v>
      </c>
      <c r="S12" s="22"/>
    </row>
    <row r="13" spans="2:19" ht="15" thickBot="1" x14ac:dyDescent="0.35">
      <c r="B13" s="21" t="s">
        <v>17</v>
      </c>
      <c r="C13" s="17"/>
      <c r="D13" s="17"/>
      <c r="E13" s="17"/>
      <c r="F13" s="19"/>
      <c r="G13" s="19"/>
      <c r="H13" s="19"/>
      <c r="I13" s="20"/>
      <c r="J13" s="19"/>
      <c r="K13" s="19"/>
      <c r="L13" s="19"/>
      <c r="M13" s="19"/>
      <c r="N13" s="19"/>
      <c r="O13" s="19"/>
      <c r="P13" s="18"/>
      <c r="Q13" s="17"/>
      <c r="R13" s="16">
        <f>P13+Q13</f>
        <v>0</v>
      </c>
      <c r="S13" s="15"/>
    </row>
    <row r="14" spans="2:19" ht="15" thickBot="1" x14ac:dyDescent="0.35">
      <c r="E14" s="4">
        <f>SUM(E4:E11)</f>
        <v>15857.7403333329</v>
      </c>
      <c r="F14" s="14"/>
      <c r="G14" s="14"/>
      <c r="H14" s="13">
        <f ca="1">SUM(H4:H26)</f>
        <v>4083.2403333329003</v>
      </c>
      <c r="J14" s="14"/>
      <c r="K14" s="14"/>
      <c r="L14" s="13">
        <f>SUM(L4:L11)</f>
        <v>13135</v>
      </c>
      <c r="M14" s="12" t="s">
        <v>15</v>
      </c>
      <c r="N14" s="14"/>
      <c r="O14" s="13">
        <f>SUM(O4:O11)</f>
        <v>379.5</v>
      </c>
      <c r="P14" s="12">
        <f>SUM(P4:P11)</f>
        <v>17597.740333332898</v>
      </c>
      <c r="Q14" s="11"/>
      <c r="R14" s="10">
        <f>SUM(R4:R13)</f>
        <v>20317.740333332898</v>
      </c>
      <c r="S14" s="10">
        <f>R14*1.2</f>
        <v>24381.288399999477</v>
      </c>
    </row>
    <row r="15" spans="2:19" x14ac:dyDescent="0.3">
      <c r="G15" t="s">
        <v>16</v>
      </c>
      <c r="L15" s="8">
        <f ca="1">L14+H14</f>
        <v>0</v>
      </c>
      <c r="M15" s="4"/>
      <c r="O15" s="4" t="s">
        <v>38</v>
      </c>
      <c r="R15" s="4"/>
    </row>
    <row r="16" spans="2:19" x14ac:dyDescent="0.3">
      <c r="L16" s="8"/>
      <c r="M16" s="4"/>
    </row>
    <row r="22" spans="2:8" x14ac:dyDescent="0.3">
      <c r="B22" t="s">
        <v>14</v>
      </c>
      <c r="C22">
        <v>4</v>
      </c>
      <c r="D22" s="9">
        <v>435</v>
      </c>
      <c r="E22" s="4">
        <f>C22*D22</f>
        <v>1740</v>
      </c>
      <c r="H22" s="8"/>
    </row>
    <row r="23" spans="2:8" x14ac:dyDescent="0.3">
      <c r="E23" s="4">
        <f>SUM(E14:E22)</f>
        <v>17597.740333332898</v>
      </c>
      <c r="H23" s="8"/>
    </row>
    <row r="24" spans="2:8" ht="15" thickBot="1" x14ac:dyDescent="0.35">
      <c r="E24" s="4"/>
      <c r="H24" s="8"/>
    </row>
    <row r="25" spans="2:8" ht="15" thickBot="1" x14ac:dyDescent="0.35">
      <c r="B25" s="7" t="s">
        <v>13</v>
      </c>
      <c r="C25" s="6" t="s">
        <v>12</v>
      </c>
      <c r="D25" s="6"/>
      <c r="E25" s="5"/>
    </row>
    <row r="26" spans="2:8" x14ac:dyDescent="0.3">
      <c r="B26" t="s">
        <v>11</v>
      </c>
      <c r="C26">
        <v>46</v>
      </c>
      <c r="D26">
        <v>20</v>
      </c>
      <c r="E26">
        <f>C26*D26</f>
        <v>920</v>
      </c>
    </row>
    <row r="27" spans="2:8" x14ac:dyDescent="0.3">
      <c r="B27" t="s">
        <v>10</v>
      </c>
      <c r="C27">
        <v>1</v>
      </c>
      <c r="D27">
        <v>1250</v>
      </c>
      <c r="E27">
        <f>C27*D27</f>
        <v>1250</v>
      </c>
    </row>
    <row r="30" spans="2:8" x14ac:dyDescent="0.3">
      <c r="B30" t="s">
        <v>9</v>
      </c>
      <c r="C30">
        <v>3</v>
      </c>
      <c r="D30">
        <v>435</v>
      </c>
      <c r="E30">
        <f>C30*D30</f>
        <v>1305</v>
      </c>
      <c r="F30" t="s">
        <v>8</v>
      </c>
    </row>
    <row r="32" spans="2:8" x14ac:dyDescent="0.3">
      <c r="B32" t="s">
        <v>7</v>
      </c>
      <c r="C32">
        <v>1</v>
      </c>
      <c r="E32">
        <v>15003</v>
      </c>
      <c r="F32" t="s">
        <v>6</v>
      </c>
    </row>
    <row r="34" spans="2:7" x14ac:dyDescent="0.3">
      <c r="B34" t="s">
        <v>5</v>
      </c>
      <c r="E34" s="4">
        <f>SUM(E23:E33)</f>
        <v>36075.740333332898</v>
      </c>
    </row>
    <row r="37" spans="2:7" ht="15" thickBot="1" x14ac:dyDescent="0.35"/>
    <row r="38" spans="2:7" ht="15" thickBot="1" x14ac:dyDescent="0.35">
      <c r="B38" s="3" t="s">
        <v>4</v>
      </c>
      <c r="C38" s="2"/>
      <c r="D38" s="2"/>
      <c r="E38" s="1"/>
    </row>
    <row r="40" spans="2:7" x14ac:dyDescent="0.3">
      <c r="B40" t="s">
        <v>3</v>
      </c>
      <c r="C40">
        <f>27.76*2</f>
        <v>55.52</v>
      </c>
    </row>
    <row r="41" spans="2:7" x14ac:dyDescent="0.3">
      <c r="C41">
        <f>17.43*2</f>
        <v>34.86</v>
      </c>
    </row>
    <row r="42" spans="2:7" x14ac:dyDescent="0.3">
      <c r="C42">
        <f>23.63*2</f>
        <v>47.26</v>
      </c>
    </row>
    <row r="43" spans="2:7" x14ac:dyDescent="0.3">
      <c r="B43" t="s">
        <v>2</v>
      </c>
      <c r="C43">
        <f>SUM(C40:C42)</f>
        <v>137.63999999999999</v>
      </c>
      <c r="D43">
        <v>2.5</v>
      </c>
      <c r="E43">
        <f>C43/D43</f>
        <v>55.055999999999997</v>
      </c>
      <c r="F43">
        <v>430</v>
      </c>
      <c r="G43">
        <f>E43*F43</f>
        <v>23674.079999999998</v>
      </c>
    </row>
    <row r="44" spans="2:7" x14ac:dyDescent="0.3">
      <c r="B44" t="s">
        <v>1</v>
      </c>
      <c r="G44">
        <v>1000</v>
      </c>
    </row>
    <row r="46" spans="2:7" x14ac:dyDescent="0.3">
      <c r="B46" t="s">
        <v>0</v>
      </c>
      <c r="C46">
        <v>130</v>
      </c>
      <c r="D46">
        <v>230</v>
      </c>
      <c r="G46">
        <f>C46*D46</f>
        <v>29900</v>
      </c>
    </row>
  </sheetData>
  <mergeCells count="5">
    <mergeCell ref="C3:E3"/>
    <mergeCell ref="F3:H3"/>
    <mergeCell ref="J3:L3"/>
    <mergeCell ref="M3:O3"/>
    <mergeCell ref="C25:E25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suivi ECR BUDGET ET FACTURE 18-</vt:lpstr>
      <vt:lpstr>'suivi ECR BUDGET ET FACTURE 18-'!Zone_d_impression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ROUSSEL</dc:creator>
  <cp:lastModifiedBy>Veronique ROUSSEL</cp:lastModifiedBy>
  <cp:lastPrinted>2020-06-18T16:58:51Z</cp:lastPrinted>
  <dcterms:created xsi:type="dcterms:W3CDTF">2020-06-18T16:56:20Z</dcterms:created>
  <dcterms:modified xsi:type="dcterms:W3CDTF">2020-06-18T17:01:06Z</dcterms:modified>
</cp:coreProperties>
</file>