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6"/>
  </bookViews>
  <sheets>
    <sheet name="Chronologie du projet (2)" sheetId="3" r:id="rId1"/>
    <sheet name="Chronologie du projet" sheetId="1" r:id="rId2"/>
    <sheet name="calculs" sheetId="2" state="hidden" r:id="rId3"/>
  </sheets>
  <definedNames>
    <definedName name="CalcGrille" localSheetId="0">IFERROR(calculs!$A1/SUMPRODUCT( (Activités3[ID]=calculs!$C1)*(Activités3[DÉBUT]&lt;=calculs!A$31)*((Activités3[FIN]&gt;=calculs!A$31)+(LEN(Activités3[FIN])=0)*(Activités3[DÉBUT]=calculs!A$31)) ),NA())</definedName>
    <definedName name="CalcGrille">IFERROR(calculs!$A1/SUMPRODUCT( (Activités[ID]=calculs!$C1)*(Activités[DÉBUT]&lt;=calculs!A$31)*((Activités[FIN]&gt;=calculs!A$31)+(LEN(Activités[FIN])=0)*(Activités[DÉBUT]=calculs!A$31)) ),NA())</definedName>
    <definedName name="DateDébut">calculs!$D$28</definedName>
    <definedName name="FenêtreDateDébut">calculs!$D$25</definedName>
    <definedName name="FenêtreDécalage">calculs!$D$26</definedName>
    <definedName name="FenêtreJours">calculs!$D$29</definedName>
    <definedName name="RailsJour" localSheetId="0">[0]!FenêtreDateDébut+ROW('Chronologie du projet (2)'!$1:$25)-1</definedName>
    <definedName name="RailsJour">FenêtreDateDébut+ROW('Chronologie du projet'!$1:$25)-1</definedName>
    <definedName name="_xlnm.Print_Area" localSheetId="1">'Chronologie du projet'!$A$1:$H$35</definedName>
    <definedName name="_xlnm.Print_Area" localSheetId="0">'Chronologie du projet (2)'!$A$1:$H$35</definedName>
  </definedNames>
  <calcPr calcId="152511"/>
</workbook>
</file>

<file path=xl/calcChain.xml><?xml version="1.0" encoding="utf-8"?>
<calcChain xmlns="http://schemas.openxmlformats.org/spreadsheetml/2006/main">
  <c r="D30" i="3" l="1"/>
  <c r="D31" i="3" s="1"/>
  <c r="D29" i="3"/>
  <c r="E29" i="3" s="1"/>
  <c r="D28" i="3"/>
  <c r="E24" i="3"/>
  <c r="B24" i="3"/>
  <c r="B25" i="3" s="1"/>
  <c r="B26" i="3" s="1"/>
  <c r="B27" i="3" s="1"/>
  <c r="B28" i="3" s="1"/>
  <c r="B29" i="3" s="1"/>
  <c r="B30" i="3" s="1"/>
  <c r="B31" i="3" s="1"/>
  <c r="B32" i="3" s="1"/>
  <c r="B33" i="3" s="1"/>
  <c r="B34" i="3" s="1"/>
  <c r="D23" i="3"/>
  <c r="B23" i="3"/>
  <c r="D28" i="1"/>
  <c r="D32" i="3" l="1"/>
  <c r="E31" i="3"/>
  <c r="D23" i="1"/>
  <c r="D3" i="2"/>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E32" i="3" l="1"/>
  <c r="D33" i="3"/>
  <c r="A33" i="2"/>
  <c r="A34" i="2" s="1"/>
  <c r="A35" i="2" s="1"/>
  <c r="A36" i="2" s="1"/>
  <c r="A37" i="2" s="1"/>
  <c r="A38" i="2" s="1"/>
  <c r="A39" i="2" s="1"/>
  <c r="A40" i="2" s="1"/>
  <c r="D28" i="2"/>
  <c r="D25" i="2" s="1"/>
  <c r="E14" i="2"/>
  <c r="E13" i="2"/>
  <c r="E12" i="2"/>
  <c r="E11" i="2"/>
  <c r="E10" i="2"/>
  <c r="E9" i="2"/>
  <c r="E8" i="2"/>
  <c r="E7" i="2"/>
  <c r="E6" i="2"/>
  <c r="B23" i="1"/>
  <c r="E33" i="3" l="1"/>
  <c r="D34" i="3"/>
  <c r="E15" i="2" a="1"/>
  <c r="E15" i="2" s="1"/>
  <c r="E24" i="1"/>
  <c r="E31" i="2"/>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B24" i="1"/>
  <c r="B25" i="1" s="1"/>
  <c r="B26" i="1" s="1"/>
  <c r="B27" i="1" s="1"/>
  <c r="B28" i="1" s="1"/>
  <c r="B29" i="1" s="1"/>
  <c r="B30" i="1" s="1"/>
  <c r="B31" i="1" s="1"/>
  <c r="B32" i="1" s="1"/>
  <c r="B33" i="1" s="1"/>
  <c r="B34" i="1" s="1"/>
  <c r="AH70" i="2" l="1"/>
  <c r="AH72" i="2"/>
  <c r="D29" i="1"/>
  <c r="D30" i="1" s="1"/>
  <c r="D31" i="1" s="1"/>
  <c r="AH56" i="2"/>
  <c r="J55" i="2"/>
  <c r="P43" i="2"/>
  <c r="U55" i="2"/>
  <c r="I55" i="2"/>
  <c r="I43" i="2"/>
  <c r="AB55" i="2"/>
  <c r="P55" i="2"/>
  <c r="G55" i="2"/>
  <c r="M55" i="2"/>
  <c r="J43" i="2"/>
  <c r="N43" i="2"/>
  <c r="U43" i="2"/>
  <c r="AF55" i="2"/>
  <c r="AF43" i="2"/>
  <c r="Z43" i="2"/>
  <c r="T43" i="2"/>
  <c r="AG43" i="2"/>
  <c r="Y43" i="2"/>
  <c r="Z55" i="2"/>
  <c r="AB43" i="2"/>
  <c r="AA43" i="2"/>
  <c r="S43" i="2"/>
  <c r="T55" i="2"/>
  <c r="M43" i="2"/>
  <c r="V43" i="2"/>
  <c r="O43" i="2"/>
  <c r="G43" i="2"/>
  <c r="H55" i="2"/>
  <c r="L55" i="2"/>
  <c r="AD55" i="2"/>
  <c r="X55" i="2"/>
  <c r="R55" i="2"/>
  <c r="V55" i="2"/>
  <c r="Y55" i="2"/>
  <c r="O55" i="2"/>
  <c r="N55" i="2"/>
  <c r="H43" i="2"/>
  <c r="F55" i="2"/>
  <c r="S55" i="2"/>
  <c r="X43" i="2"/>
  <c r="AD43" i="2"/>
  <c r="R43" i="2"/>
  <c r="AG55" i="2"/>
  <c r="L43" i="2"/>
  <c r="AA55" i="2"/>
  <c r="F43" i="2"/>
  <c r="K43" i="2"/>
  <c r="AE55" i="2"/>
  <c r="AC43" i="2"/>
  <c r="W43" i="2"/>
  <c r="E43" i="2"/>
  <c r="AH43" i="2"/>
  <c r="Q55" i="2"/>
  <c r="AE43" i="2"/>
  <c r="K55" i="2"/>
  <c r="E55" i="2"/>
  <c r="Q43" i="2"/>
  <c r="W55" i="2"/>
  <c r="AC55" i="2"/>
  <c r="AI31" i="2"/>
  <c r="AE70" i="2" l="1"/>
  <c r="AE72" i="2"/>
  <c r="AD70" i="2"/>
  <c r="AD72" i="2"/>
  <c r="AC70" i="2"/>
  <c r="AC72" i="2"/>
  <c r="AG70" i="2"/>
  <c r="AG72" i="2"/>
  <c r="AF70" i="2"/>
  <c r="AF72" i="2"/>
  <c r="AB70" i="2"/>
  <c r="AB72" i="2"/>
  <c r="AA70" i="2"/>
  <c r="AA72" i="2"/>
  <c r="Z70" i="2"/>
  <c r="Z72" i="2"/>
  <c r="W70" i="2"/>
  <c r="W72" i="2"/>
  <c r="N70" i="2"/>
  <c r="N72" i="2"/>
  <c r="Y70" i="2"/>
  <c r="Y72" i="2"/>
  <c r="R70" i="2"/>
  <c r="R72" i="2"/>
  <c r="H70" i="2"/>
  <c r="H72" i="2"/>
  <c r="G70" i="2"/>
  <c r="G72" i="2"/>
  <c r="I70" i="2"/>
  <c r="I72" i="2"/>
  <c r="K70" i="2"/>
  <c r="K72" i="2"/>
  <c r="Q70" i="2"/>
  <c r="Q72" i="2"/>
  <c r="S70" i="2"/>
  <c r="S72" i="2"/>
  <c r="O70" i="2"/>
  <c r="O72" i="2"/>
  <c r="V70" i="2"/>
  <c r="V72" i="2"/>
  <c r="X70" i="2"/>
  <c r="X72" i="2"/>
  <c r="L70" i="2"/>
  <c r="L72" i="2"/>
  <c r="T70" i="2"/>
  <c r="T72" i="2"/>
  <c r="M70" i="2"/>
  <c r="M72" i="2"/>
  <c r="P70" i="2"/>
  <c r="P72" i="2"/>
  <c r="U70" i="2"/>
  <c r="U72" i="2"/>
  <c r="J70" i="2"/>
  <c r="J72" i="2"/>
  <c r="F70" i="2"/>
  <c r="F72" i="2"/>
  <c r="E70" i="2"/>
  <c r="E72" i="2"/>
  <c r="E29" i="1"/>
  <c r="E28" i="1"/>
  <c r="P56" i="2"/>
  <c r="D32" i="1"/>
  <c r="E31" i="1"/>
  <c r="J56" i="2"/>
  <c r="R56"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D33" i="1" l="1"/>
  <c r="E32" i="1"/>
  <c r="D61" i="2"/>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D34" i="1" l="1"/>
  <c r="E33" i="1"/>
  <c r="AA65" i="2"/>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6" i="2" l="1" a="1"/>
  <c r="E16" i="2" s="1"/>
  <c r="E17" i="2" s="1" a="1"/>
  <c r="E17" i="2" s="1"/>
  <c r="E18" i="2" s="1" a="1"/>
  <c r="E18" i="2" s="1"/>
  <c r="E19" i="2" s="1" a="1"/>
  <c r="E19" i="2" s="1"/>
  <c r="E20" i="2" s="1" a="1"/>
  <c r="E20" i="2" s="1"/>
  <c r="E21" i="2" s="1" a="1"/>
  <c r="E21" i="2" s="1"/>
  <c r="E22" i="2" s="1" a="1"/>
  <c r="E22" i="2" s="1"/>
  <c r="E23" i="2" s="1" a="1"/>
  <c r="E23" i="2" s="1"/>
  <c r="D9" i="2"/>
  <c r="D11" i="2" s="1"/>
  <c r="F18" i="2" s="1"/>
  <c r="C35" i="2" s="1"/>
  <c r="AI35"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C47" i="2" l="1"/>
  <c r="D47" i="2" s="1"/>
  <c r="AC35" i="2"/>
  <c r="S35" i="2"/>
  <c r="P35" i="2"/>
  <c r="D35" i="2"/>
  <c r="X35" i="2"/>
  <c r="E35" i="2"/>
  <c r="U35" i="2"/>
  <c r="AE35" i="2"/>
  <c r="G35" i="2"/>
  <c r="L35" i="2"/>
  <c r="Q35" i="2"/>
  <c r="AB35" i="2"/>
  <c r="AG35" i="2"/>
  <c r="AF35" i="2"/>
  <c r="F19" i="2"/>
  <c r="C36" i="2" s="1"/>
  <c r="AI36" i="2" s="1"/>
  <c r="Y35" i="2"/>
  <c r="M35" i="2"/>
  <c r="AD35" i="2"/>
  <c r="R35" i="2"/>
  <c r="F35" i="2"/>
  <c r="W35" i="2"/>
  <c r="K35" i="2"/>
  <c r="AH35" i="2"/>
  <c r="V35" i="2"/>
  <c r="J35" i="2"/>
  <c r="AA35" i="2"/>
  <c r="O35" i="2"/>
  <c r="T35" i="2"/>
  <c r="H35" i="2"/>
  <c r="I35" i="2"/>
  <c r="Z35" i="2"/>
  <c r="N35" i="2"/>
  <c r="F16" i="2"/>
  <c r="C33" i="2" s="1"/>
  <c r="AI33" i="2" s="1"/>
  <c r="F17" i="2"/>
  <c r="C34" i="2" s="1"/>
  <c r="I34" i="2" s="1"/>
  <c r="F15" i="2"/>
  <c r="C32" i="2" s="1"/>
  <c r="D32" i="2" s="1"/>
  <c r="F20" i="2"/>
  <c r="C37" i="2" s="1"/>
  <c r="F22" i="2"/>
  <c r="C39" i="2" s="1"/>
  <c r="F21" i="2"/>
  <c r="C38" i="2" s="1"/>
  <c r="F23" i="2"/>
  <c r="C40" i="2" s="1"/>
  <c r="AG47" i="2" l="1"/>
  <c r="O47" i="2"/>
  <c r="W47" i="2"/>
  <c r="AA47" i="2"/>
  <c r="AE47" i="2"/>
  <c r="AD47" i="2"/>
  <c r="E47" i="2"/>
  <c r="P47" i="2"/>
  <c r="R47" i="2"/>
  <c r="AH36" i="2"/>
  <c r="AH48" i="2" s="1"/>
  <c r="F47" i="2"/>
  <c r="Y36" i="2"/>
  <c r="R36" i="2"/>
  <c r="O36" i="2"/>
  <c r="I33" i="2"/>
  <c r="T47" i="2"/>
  <c r="U47" i="2"/>
  <c r="X47" i="2"/>
  <c r="AB47" i="2"/>
  <c r="S47" i="2"/>
  <c r="F34" i="2"/>
  <c r="AC34" i="2"/>
  <c r="C44" i="2"/>
  <c r="D44" i="2" s="1"/>
  <c r="D34" i="2"/>
  <c r="C46" i="2"/>
  <c r="D46" i="2" s="1"/>
  <c r="AI34" i="2"/>
  <c r="L47" i="2"/>
  <c r="AF47" i="2"/>
  <c r="D36" i="2"/>
  <c r="Q47" i="2"/>
  <c r="W36" i="2"/>
  <c r="J36" i="2"/>
  <c r="T36" i="2"/>
  <c r="J33" i="2"/>
  <c r="AH47" i="2"/>
  <c r="AD36" i="2"/>
  <c r="F36" i="2"/>
  <c r="K36" i="2"/>
  <c r="V36" i="2"/>
  <c r="AA36" i="2"/>
  <c r="AF36" i="2"/>
  <c r="H36" i="2"/>
  <c r="M36" i="2"/>
  <c r="C48" i="2"/>
  <c r="D48" i="2" s="1"/>
  <c r="M33" i="2"/>
  <c r="X33" i="2"/>
  <c r="V47" i="2"/>
  <c r="J47" i="2"/>
  <c r="K47" i="2"/>
  <c r="AC47" i="2"/>
  <c r="Y34" i="2"/>
  <c r="V34" i="2"/>
  <c r="S34" i="2"/>
  <c r="P34" i="2"/>
  <c r="Y47" i="2"/>
  <c r="H47" i="2"/>
  <c r="M47" i="2"/>
  <c r="G47" i="2"/>
  <c r="X36" i="2"/>
  <c r="L36" i="2"/>
  <c r="AC36" i="2"/>
  <c r="Q36" i="2"/>
  <c r="E36" i="2"/>
  <c r="AB36" i="2"/>
  <c r="P36" i="2"/>
  <c r="AG36" i="2"/>
  <c r="U36" i="2"/>
  <c r="I36" i="2"/>
  <c r="Z36" i="2"/>
  <c r="N36" i="2"/>
  <c r="AE36" i="2"/>
  <c r="S36" i="2"/>
  <c r="G36" i="2"/>
  <c r="F48" i="2" s="1"/>
  <c r="R32" i="2"/>
  <c r="AF33" i="2"/>
  <c r="W33" i="2"/>
  <c r="Z33" i="2"/>
  <c r="E33" i="2"/>
  <c r="N47" i="2"/>
  <c r="I47" i="2"/>
  <c r="F32" i="2"/>
  <c r="V32" i="2"/>
  <c r="AA33" i="2"/>
  <c r="H33" i="2"/>
  <c r="R33" i="2"/>
  <c r="AH33" i="2"/>
  <c r="AH45" i="2" s="1"/>
  <c r="D33" i="2"/>
  <c r="S33" i="2"/>
  <c r="AC33" i="2"/>
  <c r="P33" i="2"/>
  <c r="T34" i="2"/>
  <c r="AD34" i="2"/>
  <c r="K34" i="2"/>
  <c r="AA34" i="2"/>
  <c r="N34" i="2"/>
  <c r="X34" i="2"/>
  <c r="E34" i="2"/>
  <c r="U34" i="2"/>
  <c r="AF34" i="2"/>
  <c r="H34" i="2"/>
  <c r="H46" i="2" s="1"/>
  <c r="M34" i="2"/>
  <c r="R34" i="2"/>
  <c r="W34" i="2"/>
  <c r="AH34" i="2"/>
  <c r="J34" i="2"/>
  <c r="I46" i="2" s="1"/>
  <c r="O34" i="2"/>
  <c r="Z34" i="2"/>
  <c r="AE34" i="2"/>
  <c r="AD46" i="2" s="1"/>
  <c r="G34" i="2"/>
  <c r="L34" i="2"/>
  <c r="Q34" i="2"/>
  <c r="AB34" i="2"/>
  <c r="AG34" i="2"/>
  <c r="Z47"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S46" i="2" l="1"/>
  <c r="T48" i="2"/>
  <c r="AB46" i="2"/>
  <c r="AC46" i="2"/>
  <c r="AF46" i="2"/>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<sst xmlns="http://schemas.openxmlformats.org/spreadsheetml/2006/main" count="61" uniqueCount="38">
  <si>
    <t>Position</t>
  </si>
  <si>
    <t>*** Cette feuille doit rester masquée ***</t>
  </si>
  <si>
    <t>Aujourd’hui :</t>
  </si>
  <si>
    <t>Début du projet</t>
  </si>
  <si>
    <t>Jalon 1</t>
  </si>
  <si>
    <t>Aujourd’hui</t>
  </si>
  <si>
    <t>Jalon 2</t>
  </si>
  <si>
    <t>Jalon 3</t>
  </si>
  <si>
    <t>Jalon 4</t>
  </si>
  <si>
    <t>Jalon 5</t>
  </si>
  <si>
    <t>Jalon 6</t>
  </si>
  <si>
    <t>Jalon 7</t>
  </si>
  <si>
    <t>Jalon 8</t>
  </si>
  <si>
    <t>Jalon 9</t>
  </si>
  <si>
    <t>Jalon 10</t>
  </si>
  <si>
    <t>Fin du projet</t>
  </si>
  <si>
    <t>CHRONOLOGIE DU PROJET</t>
  </si>
  <si>
    <t xml:space="preserve">ENTRER LA DATE DE DÉBUT : </t>
  </si>
  <si>
    <t>ACTIVITÉ</t>
  </si>
  <si>
    <t>DÉBUT</t>
  </si>
  <si>
    <t>FIN</t>
  </si>
  <si>
    <t>REMARQUES</t>
  </si>
  <si>
    <t>Calcul fenêtre de début</t>
  </si>
  <si>
    <t>Décalage</t>
  </si>
  <si>
    <t>Début</t>
  </si>
  <si>
    <t>Fenêtre</t>
  </si>
  <si>
    <t>Série</t>
  </si>
  <si>
    <t>ID d’activité</t>
  </si>
  <si>
    <t>Activité</t>
  </si>
  <si>
    <t>Fenêtre Activités :</t>
  </si>
  <si>
    <t>ID</t>
  </si>
  <si>
    <t>LRC CLOISON PANNEAUX SANDWICH ATELIER</t>
  </si>
  <si>
    <t xml:space="preserve">AIR FLUX Pose réseaux air comprimé + AIR PLUS </t>
  </si>
  <si>
    <t xml:space="preserve">PERA faux plafond labo - </t>
  </si>
  <si>
    <t>AIR PLUS Tube extracteur 2 JOURS</t>
  </si>
  <si>
    <t>LRC/DUHAMEL déplacement skydom, percement Extracteur et VMC et passage de cable</t>
  </si>
  <si>
    <t>PERA PEINTURE</t>
  </si>
  <si>
    <t>j 5 peinture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</si>
</sst>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yy"/>
  </numFmts>
  <fonts count="6"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sz val="3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20">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3" borderId="1" xfId="0" applyFill="1" applyBorder="1" applyProtection="1">
      <alignment vertical="center"/>
    </xf>
    <xf numFmtId="0" fontId="0" fillId="2" borderId="1" xfId="0" applyFill="1" applyBorder="1" applyProtection="1">
      <alignment vertical="center"/>
    </xf>
    <xf numFmtId="0" fontId="0" fillId="3" borderId="3" xfId="0" applyFill="1" applyBorder="1" applyProtection="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4"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cellXfs>
  <cellStyles count="1">
    <cellStyle name="Normal" xfId="0" builtinId="0" customBuiltin="1"/>
  </cellStyles>
  <dxfs count="18">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7"/>
      <tableStyleElement type="headerRow" dxfId="16"/>
      <tableStyleElement type="firstRowStripe" dxfId="15"/>
      <tableStyleElement type="secondRowStripe" dxfId="14"/>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calculs!$B$32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5"/>
          <c:order val="1"/>
          <c:tx>
            <c:strRef>
              <c:f>calculs!$D$44</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
          <c:order val="2"/>
          <c:tx>
            <c:strRef>
              <c:f>calculs!$B$33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6"/>
          <c:order val="3"/>
          <c:tx>
            <c:strRef>
              <c:f>calculs!$D$45</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
          <c:order val="4"/>
          <c:tx>
            <c:strRef>
              <c:f>calculs!$B$34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7"/>
          <c:order val="5"/>
          <c:tx>
            <c:strRef>
              <c:f>calculs!$D$46</c:f>
              <c:strCache>
                <c:ptCount val="1"/>
                <c:pt idx="0">
                  <c:v>#N/A</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3"/>
          <c:order val="6"/>
          <c:tx>
            <c:strRef>
              <c:f>calculs!$B$35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8"/>
          <c:order val="7"/>
          <c:tx>
            <c:strRef>
              <c:f>calculs!$D$47</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4"/>
          <c:order val="8"/>
          <c:tx>
            <c:strRef>
              <c:f>calculs!$B$36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calculs!$E$36:$AH$36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9"/>
          <c:order val="9"/>
          <c:tx>
            <c:strRef>
              <c:f>calculs!$D$48</c:f>
              <c:strCache>
                <c:ptCount val="1"/>
                <c:pt idx="0">
                  <c:v>#N/A</c:v>
                </c:pt>
              </c:strCache>
            </c:strRef>
          </c:tx>
          <c:marker>
            <c:symbol val="circle"/>
            <c:size val="9"/>
            <c:spPr>
              <a:solidFill>
                <a:schemeClr val="accent1"/>
              </a:solidFill>
              <a:ln>
                <a:solidFill>
                  <a:schemeClr val="accent1"/>
                </a:solidFill>
              </a:ln>
            </c:spPr>
          </c:marker>
          <c:dLbls>
            <c:dLbl>
              <c:idx val="4"/>
              <c:layout/>
              <c:tx>
                <c:rich>
                  <a:bodyPr/>
                  <a:lstStyle/>
                  <a:p>
                    <a:r>
                      <a:rPr lang="en-US"/>
                      <a:t>LRC / Duhamel</a:t>
                    </a:r>
                    <a:r>
                      <a:rPr lang="en-US" baseline="0"/>
                      <a:t> </a:t>
                    </a:r>
                  </a:p>
                  <a:p>
                    <a:r>
                      <a:rPr lang="en-US"/>
                      <a:t>déplacement SKYDOM, percement toiture</a:t>
                    </a:r>
                  </a:p>
                </c:rich>
              </c:tx>
              <c:dLblPos val="l"/>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baseline="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calculs!$E$48:$AH$48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0"/>
          <c:order val="10"/>
          <c:tx>
            <c:strRef>
              <c:f>calculs!$B$37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calculs!$E$37:$AH$37</c:f>
              <c:numCache>
                <c:formatCode>General</c:formatCode>
                <c:ptCount val="30"/>
                <c:pt idx="0">
                  <c:v>6.3000000000000007</c:v>
                </c:pt>
                <c:pt idx="1">
                  <c:v>6.3000000000000007</c:v>
                </c:pt>
                <c:pt idx="2">
                  <c:v>6.3000000000000007</c:v>
                </c:pt>
                <c:pt idx="3">
                  <c:v>6.3000000000000007</c:v>
                </c:pt>
                <c:pt idx="4">
                  <c:v>6.3000000000000007</c:v>
                </c:pt>
                <c:pt idx="5">
                  <c:v>6.3000000000000007</c:v>
                </c:pt>
                <c:pt idx="6">
                  <c:v>6.3000000000000007</c:v>
                </c:pt>
                <c:pt idx="7">
                  <c:v>6.3000000000000007</c:v>
                </c:pt>
                <c:pt idx="8">
                  <c:v>6.3000000000000007</c:v>
                </c:pt>
                <c:pt idx="9">
                  <c:v>6.3000000000000007</c:v>
                </c:pt>
                <c:pt idx="10">
                  <c:v>6.3000000000000007</c:v>
                </c:pt>
                <c:pt idx="11">
                  <c:v>6.3000000000000007</c:v>
                </c:pt>
                <c:pt idx="12">
                  <c:v>6.3000000000000007</c:v>
                </c:pt>
                <c:pt idx="13">
                  <c:v>6.3000000000000007</c:v>
                </c:pt>
                <c:pt idx="14">
                  <c:v>6.3000000000000007</c:v>
                </c:pt>
                <c:pt idx="15">
                  <c:v>6.3000000000000007</c:v>
                </c:pt>
                <c:pt idx="16">
                  <c:v>6.3000000000000007</c:v>
                </c:pt>
                <c:pt idx="17">
                  <c:v>6.3000000000000007</c:v>
                </c:pt>
                <c:pt idx="18">
                  <c:v>6.3000000000000007</c:v>
                </c:pt>
                <c:pt idx="19">
                  <c:v>6.3000000000000007</c:v>
                </c:pt>
                <c:pt idx="20">
                  <c:v>6.3000000000000007</c:v>
                </c:pt>
                <c:pt idx="21">
                  <c:v>6.3000000000000007</c:v>
                </c:pt>
                <c:pt idx="22">
                  <c:v>6.3000000000000007</c:v>
                </c:pt>
                <c:pt idx="23">
                  <c:v>6.3000000000000007</c:v>
                </c:pt>
                <c:pt idx="24">
                  <c:v>6.3000000000000007</c:v>
                </c:pt>
                <c:pt idx="25">
                  <c:v>6.3000000000000007</c:v>
                </c:pt>
                <c:pt idx="26">
                  <c:v>6.3000000000000007</c:v>
                </c:pt>
                <c:pt idx="27">
                  <c:v>6.3000000000000007</c:v>
                </c:pt>
                <c:pt idx="28">
                  <c:v>6.3000000000000007</c:v>
                </c:pt>
                <c:pt idx="29">
                  <c:v>6.3000000000000007</c:v>
                </c:pt>
              </c:numCache>
            </c:numRef>
          </c:val>
          <c:smooth val="0"/>
        </c:ser>
        <c:ser>
          <c:idx val="11"/>
          <c:order val="11"/>
          <c:tx>
            <c:strRef>
              <c:f>calculs!$D$49</c:f>
              <c:strCache>
                <c:ptCount val="1"/>
                <c:pt idx="0">
                  <c:v>DÉBUT DU PROJET</c:v>
                </c:pt>
              </c:strCache>
            </c:strRef>
          </c:tx>
          <c:marker>
            <c:symbol val="circle"/>
            <c:size val="9"/>
            <c:spPr>
              <a:solidFill>
                <a:schemeClr val="accent1"/>
              </a:solidFill>
              <a:ln>
                <a:solidFill>
                  <a:schemeClr val="accent1"/>
                </a:solidFill>
              </a:ln>
            </c:spPr>
          </c:marker>
          <c:dLbls>
            <c:dLbl>
              <c:idx val="4"/>
              <c:layout>
                <c:manualLayout>
                  <c:x val="-0.1610379743637613"/>
                  <c:y val="-7.6076076076076152E-2"/>
                </c:manualLayout>
              </c:layout>
              <c:tx>
                <c:rich>
                  <a:bodyPr/>
                  <a:lstStyle/>
                  <a:p>
                    <a:r>
                      <a:rPr lang="en-US"/>
                      <a:t>déplacement skydom, percement et passage de cable</a:t>
                    </a:r>
                  </a:p>
                </c:rich>
              </c:tx>
              <c:dLblPos val="r"/>
              <c:showLegendKey val="0"/>
              <c:showVal val="0"/>
              <c:showCatName val="0"/>
              <c:showSerName val="1"/>
              <c:showPercent val="0"/>
              <c:showBubbleSize val="0"/>
              <c:extLst>
                <c:ext xmlns:c15="http://schemas.microsoft.com/office/drawing/2012/chart" uri="{CE6537A1-D6FC-4f65-9D91-7224C49458BB}"/>
              </c:extLst>
            </c:dLbl>
            <c:dLbl>
              <c:idx val="10"/>
              <c:layout>
                <c:manualLayout>
                  <c:x val="-0.20223115074984915"/>
                  <c:y val="2.8028028028027955E-2"/>
                </c:manualLayout>
              </c:layout>
              <c:tx>
                <c:rich>
                  <a:bodyPr/>
                  <a:lstStyle/>
                  <a:p>
                    <a:r>
                      <a:rPr lang="en-US"/>
                      <a:t>LRC - cloison Stock Panneaux sandwich</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2"/>
          <c:order val="12"/>
          <c:tx>
            <c:strRef>
              <c:f>calculs!$B$38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calculs!$E$38:$AH$38</c:f>
              <c:numCache>
                <c:formatCode>General</c:formatCode>
                <c:ptCount val="30"/>
                <c:pt idx="0">
                  <c:v>#N/A</c:v>
                </c:pt>
                <c:pt idx="1">
                  <c:v>#N/A</c:v>
                </c:pt>
                <c:pt idx="2">
                  <c:v>#N/A</c:v>
                </c:pt>
                <c:pt idx="3">
                  <c:v>#N/A</c:v>
                </c:pt>
                <c:pt idx="4">
                  <c:v>#N/A</c:v>
                </c:pt>
                <c:pt idx="5">
                  <c:v>#N/A</c:v>
                </c:pt>
                <c:pt idx="6">
                  <c:v>5.3000000000000007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3"/>
          <c:order val="13"/>
          <c:tx>
            <c:strRef>
              <c:f>calculs!$D$50</c:f>
              <c:strCache>
                <c:ptCount val="1"/>
                <c:pt idx="0">
                  <c:v>JALON 7</c:v>
                </c:pt>
              </c:strCache>
            </c:strRef>
          </c:tx>
          <c:marker>
            <c:symbol val="circle"/>
            <c:size val="9"/>
            <c:spPr>
              <a:solidFill>
                <a:schemeClr val="accent1"/>
              </a:solidFill>
              <a:ln>
                <a:solidFill>
                  <a:schemeClr val="accent1"/>
                </a:solidFill>
              </a:ln>
            </c:spPr>
          </c:marker>
          <c:dLbls>
            <c:dLbl>
              <c:idx val="10"/>
              <c:layout>
                <c:manualLayout>
                  <c:x val="-0.15221416785129768"/>
                  <c:y val="-4.004004004004004E-2"/>
                </c:manualLayout>
              </c:layout>
              <c:tx>
                <c:rich>
                  <a:bodyPr/>
                  <a:lstStyle/>
                  <a:p>
                    <a:r>
                      <a:rPr lang="en-US"/>
                      <a:t>LRC Cloison panneaux sandwich atelier</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8"/>
              <c:layout>
                <c:manualLayout>
                  <c:x val="-0.20660950539379408"/>
                  <c:y val="0.10010010010010011"/>
                </c:manualLayout>
              </c:layout>
              <c:tx>
                <c:rich>
                  <a:bodyPr/>
                  <a:lstStyle/>
                  <a:p>
                    <a:r>
                      <a:rPr lang="en-US"/>
                      <a:t>AIR PLUS - Tube extracteur et VMC</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calculs!$E$50:$AH$50</c:f>
              <c:numCache>
                <c:formatCode>General</c:formatCode>
                <c:ptCount val="30"/>
                <c:pt idx="0">
                  <c:v>#N/A</c:v>
                </c:pt>
                <c:pt idx="1">
                  <c:v>#N/A</c:v>
                </c:pt>
                <c:pt idx="2">
                  <c:v>#N/A</c:v>
                </c:pt>
                <c:pt idx="3">
                  <c:v>#N/A</c:v>
                </c:pt>
                <c:pt idx="4">
                  <c:v>#N/A</c:v>
                </c:pt>
                <c:pt idx="5">
                  <c:v>#N/A</c:v>
                </c:pt>
                <c:pt idx="6">
                  <c:v>5.3000000000000007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4"/>
          <c:order val="14"/>
          <c:tx>
            <c:strRef>
              <c:f>calculs!$B$39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4.3000000000000007</c:v>
                </c:pt>
                <c:pt idx="17">
                  <c:v>4.3000000000000007</c:v>
                </c:pt>
                <c:pt idx="18">
                  <c:v>4.3000000000000007</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5"/>
          <c:order val="15"/>
          <c:tx>
            <c:strRef>
              <c:f>calculs!$D$51</c:f>
              <c:strCache>
                <c:ptCount val="1"/>
                <c:pt idx="0">
                  <c:v>JALON 8</c:v>
                </c:pt>
              </c:strCache>
            </c:strRef>
          </c:tx>
          <c:spPr>
            <a:ln cap="sq"/>
          </c:spPr>
          <c:marker>
            <c:symbol val="circle"/>
            <c:size val="9"/>
            <c:spPr>
              <a:solidFill>
                <a:schemeClr val="accent1"/>
              </a:solidFill>
              <a:ln>
                <a:solidFill>
                  <a:schemeClr val="accent1"/>
                </a:solidFill>
              </a:ln>
            </c:spPr>
          </c:marker>
          <c:dLbls>
            <c:dLbl>
              <c:idx val="18"/>
              <c:layout>
                <c:manualLayout>
                  <c:x val="-0.20761028541351534"/>
                  <c:y val="-6.8068068068068074E-2"/>
                </c:manualLayout>
              </c:layout>
              <c:tx>
                <c:rich>
                  <a:bodyPr/>
                  <a:lstStyle/>
                  <a:p>
                    <a:r>
                      <a:rPr lang="en-US"/>
                      <a:t>AIR Flux - Réseau Air Comprimé </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4.3000000000000007</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6"/>
          <c:order val="16"/>
          <c:tx>
            <c:strRef>
              <c:f>calculs!$B$40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3.3000000000000007</c:v>
                </c:pt>
                <c:pt idx="27">
                  <c:v>3.3000000000000007</c:v>
                </c:pt>
                <c:pt idx="28">
                  <c:v>3.3000000000000007</c:v>
                </c:pt>
                <c:pt idx="29">
                  <c:v>#N/A</c:v>
                </c:pt>
              </c:numCache>
            </c:numRef>
          </c:val>
          <c:smooth val="0"/>
        </c:ser>
        <c:ser>
          <c:idx val="17"/>
          <c:order val="17"/>
          <c:tx>
            <c:strRef>
              <c:f>calculs!$D$52</c:f>
              <c:strCache>
                <c:ptCount val="1"/>
                <c:pt idx="0">
                  <c:v>JALON 9</c:v>
                </c:pt>
              </c:strCache>
            </c:strRef>
          </c:tx>
          <c:marker>
            <c:symbol val="circle"/>
            <c:size val="9"/>
            <c:spPr>
              <a:solidFill>
                <a:schemeClr val="accent1"/>
              </a:solidFill>
              <a:ln>
                <a:solidFill>
                  <a:schemeClr val="accent1"/>
                </a:solidFill>
              </a:ln>
            </c:spPr>
          </c:marker>
          <c:dLbls>
            <c:dLbl>
              <c:idx val="25"/>
              <c:layout/>
              <c:tx>
                <c:rich>
                  <a:bodyPr/>
                  <a:lstStyle/>
                  <a:p>
                    <a:r>
                      <a:rPr lang="en-US"/>
                      <a:t>PERA faux plafond labo - </a:t>
                    </a:r>
                  </a:p>
                </c:rich>
              </c:tx>
              <c:dLblPos val="l"/>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3.3000000000000007</c:v>
                </c:pt>
                <c:pt idx="29">
                  <c:v>#N/A</c:v>
                </c:pt>
              </c:numCache>
            </c:numRef>
          </c:val>
          <c:smooth val="0"/>
        </c:ser>
        <c:ser>
          <c:idx val="18"/>
          <c:order val="18"/>
          <c:tx>
            <c:v>Today</c:v>
          </c:tx>
          <c:marker>
            <c:symbol val="none"/>
          </c:marker>
          <c:val>
            <c:numRef>
              <c:f>calculs!$E$56:$AH$56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9"/>
          <c:order val="19"/>
          <c:tx>
            <c:strRef>
              <c:f>calculs!$D$58</c:f>
              <c:strCache>
                <c:ptCount val="1"/>
                <c:pt idx="0">
                  <c:v>juil 2018</c:v>
                </c:pt>
              </c:strCache>
            </c:strRef>
          </c:tx>
          <c:spPr>
            <a:ln w="228600" cap="sq">
              <a:solidFill>
                <a:schemeClr val="accent3"/>
              </a:solidFill>
            </a:ln>
          </c:spPr>
          <c:marker>
            <c:symbol val="none"/>
          </c:marker>
          <c:val>
            <c:numRef>
              <c:f>calculs!$E$58:$AH$58</c:f>
              <c:numCache>
                <c:formatCode>General</c:formatCode>
                <c:ptCount val="3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#N/A</c:v>
                </c:pt>
                <c:pt idx="21">
                  <c:v>#N/A</c:v>
                </c:pt>
                <c:pt idx="22">
                  <c:v>#N/A</c:v>
                </c:pt>
                <c:pt idx="23">
                  <c:v>#N/A</c:v>
                </c:pt>
                <c:pt idx="24">
                  <c:v>#N/A</c:v>
                </c:pt>
                <c:pt idx="25">
                  <c:v>#N/A</c:v>
                </c:pt>
                <c:pt idx="26">
                  <c:v>#N/A</c:v>
                </c:pt>
                <c:pt idx="27">
                  <c:v>#N/A</c:v>
                </c:pt>
                <c:pt idx="28">
                  <c:v>#N/A</c:v>
                </c:pt>
                <c:pt idx="29">
                  <c:v>#N/A</c:v>
                </c:pt>
              </c:numCache>
            </c:numRef>
          </c:val>
          <c:smooth val="0"/>
        </c:ser>
        <c:ser>
          <c:idx val="20"/>
          <c:order val="20"/>
          <c:tx>
            <c:strRef>
              <c:f>calculs!$D$61</c:f>
              <c:strCache>
                <c:ptCount val="1"/>
                <c:pt idx="0">
                  <c:v>août 2018</c:v>
                </c:pt>
              </c:strCache>
            </c:strRef>
          </c:tx>
          <c:spPr>
            <a:ln w="228600" cap="sq">
              <a:solidFill>
                <a:schemeClr val="accent2"/>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calculs!$E$61:$AH$61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0.5</c:v>
                </c:pt>
                <c:pt idx="21">
                  <c:v>0.5</c:v>
                </c:pt>
                <c:pt idx="22">
                  <c:v>0.5</c:v>
                </c:pt>
                <c:pt idx="23">
                  <c:v>0.5</c:v>
                </c:pt>
                <c:pt idx="24">
                  <c:v>0.5</c:v>
                </c:pt>
                <c:pt idx="25">
                  <c:v>0.5</c:v>
                </c:pt>
                <c:pt idx="26">
                  <c:v>0.5</c:v>
                </c:pt>
                <c:pt idx="27">
                  <c:v>0.5</c:v>
                </c:pt>
                <c:pt idx="28">
                  <c:v>0.5</c:v>
                </c:pt>
                <c:pt idx="29">
                  <c:v>0.5</c:v>
                </c:pt>
              </c:numCache>
            </c:numRef>
          </c:val>
          <c:smooth val="0"/>
        </c:ser>
        <c:ser>
          <c:idx val="21"/>
          <c:order val="21"/>
          <c:tx>
            <c:strRef>
              <c:f>calculs!$D$66</c:f>
              <c:strCache>
                <c:ptCount val="1"/>
                <c:pt idx="0">
                  <c:v>août 2018</c:v>
                </c:pt>
              </c:strCache>
            </c:strRef>
          </c:tx>
          <c:marker>
            <c:symbol val="none"/>
          </c:marker>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0.5</c:v>
                </c:pt>
                <c:pt idx="22">
                  <c:v>#N/A</c:v>
                </c:pt>
                <c:pt idx="23">
                  <c:v>#N/A</c:v>
                </c:pt>
                <c:pt idx="24">
                  <c:v>#N/A</c:v>
                </c:pt>
                <c:pt idx="25">
                  <c:v>#N/A</c:v>
                </c:pt>
                <c:pt idx="26">
                  <c:v>#N/A</c:v>
                </c:pt>
                <c:pt idx="27">
                  <c:v>#N/A</c:v>
                </c:pt>
                <c:pt idx="28">
                  <c:v>#N/A</c:v>
                </c:pt>
                <c:pt idx="29">
                  <c:v>#N/A</c:v>
                </c:pt>
              </c:numCache>
            </c:numRef>
          </c:val>
          <c:smooth val="0"/>
        </c:ser>
        <c:ser>
          <c:idx val="22"/>
          <c:order val="22"/>
          <c:tx>
            <c:strRef>
              <c:f>calculs!$D$65</c:f>
              <c:strCache>
                <c:ptCount val="1"/>
                <c:pt idx="0">
                  <c:v>juil 2018</c:v>
                </c:pt>
              </c:strCache>
            </c:strRef>
          </c:tx>
          <c:spPr>
            <a:ln w="209550" cap="sq"/>
          </c:spPr>
          <c:marker>
            <c:symbol val="none"/>
          </c:marker>
          <c:dPt>
            <c:idx val="2"/>
            <c:bubble3D val="0"/>
            <c:spPr>
              <a:ln w="28575" cap="sq"/>
            </c:spPr>
          </c:dPt>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4"/>
          <c:order val="23"/>
          <c:tx>
            <c:v>Ligne en pointillés pour les jours</c:v>
          </c:tx>
          <c:spPr>
            <a:ln w="15875">
              <a:solidFill>
                <a:schemeClr val="tx2"/>
              </a:solidFill>
            </a:ln>
          </c:spPr>
          <c:marker>
            <c:symbol val="circle"/>
            <c:size val="5"/>
            <c:spPr>
              <a:solidFill>
                <a:schemeClr val="tx2"/>
              </a:solidFill>
              <a:ln>
                <a:noFill/>
              </a:ln>
            </c:spPr>
          </c:marker>
          <c:dLbls>
            <c:dLbl>
              <c:idx val="0"/>
              <c:layout/>
              <c:tx>
                <c:strRef>
                  <c:f>calculs!$E$72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{B5B036A6-6A25-4F87-86C0-57CD77CE6D97}</c15:txfldGUID>
                      <c15:f>calculs!$E$72</c15:f>
                      <c15:dlblFieldTableCache>
                        <c:ptCount val="1"/>
                        <c:pt idx="0">
                          <c:v>12</c:v>
                        </c:pt>
                      </c15:dlblFieldTableCache>
                    </c15:dlblFTEntry>
                  </c15:dlblFieldTable>
                  <c15:showDataLabelsRange val="0"/>
                </c:ext>
              </c:extLst>
            </c:dLbl>
            <c:dLbl>
              <c:idx val="1"/>
              <c:layout/>
              <c:tx>
                <c:strRef>
                  <c:f>calculs!$F$72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{F8679CBA-4304-4695-B0EE-E3A74CE186D4}</c15:txfldGUID>
                      <c15:f>calculs!$F$72</c15:f>
                      <c15:dlblFieldTableCache>
                        <c:ptCount val="1"/>
                        <c:pt idx="0">
                          <c:v>13</c:v>
                        </c:pt>
                      </c15:dlblFieldTableCache>
                    </c15:dlblFTEntry>
                  </c15:dlblFieldTable>
                  <c15:showDataLabelsRange val="0"/>
                </c:ext>
              </c:extLst>
            </c:dLbl>
            <c:dLbl>
              <c:idx val="2"/>
              <c:layout/>
              <c:tx>
                <c:strRef>
                  <c:f>calculs!$G$72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{2CA0E96B-B4BF-4556-A5E3-0C899EE05EC0}</c15:txfldGUID>
                      <c15:f>calculs!$G$72</c15:f>
                      <c15:dlblFieldTableCache>
                        <c:ptCount val="1"/>
                        <c:pt idx="0">
                          <c:v>14</c:v>
                        </c:pt>
                      </c15:dlblFieldTableCache>
                    </c15:dlblFTEntry>
                  </c15:dlblFieldTable>
                  <c15:showDataLabelsRange val="0"/>
                </c:ext>
              </c:extLst>
            </c:dLbl>
            <c:dLbl>
              <c:idx val="3"/>
              <c:layout/>
              <c:tx>
                <c:strRef>
                  <c:f>calculs!$H$72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{1D32B49E-F907-4325-AE61-91A346C3053F}</c15:txfldGUID>
                      <c15:f>calculs!$H$72</c15:f>
                      <c15:dlblFieldTableCache>
                        <c:ptCount val="1"/>
                        <c:pt idx="0">
                          <c:v>15</c:v>
                        </c:pt>
                      </c15:dlblFieldTableCache>
                    </c15:dlblFTEntry>
                  </c15:dlblFieldTable>
                  <c15:showDataLabelsRange val="0"/>
                </c:ext>
              </c:extLst>
            </c:dLbl>
            <c:dLbl>
              <c:idx val="4"/>
              <c:layout/>
              <c:tx>
                <c:strRef>
                  <c:f>calculs!$I$72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{CC1D6C96-44FE-4B10-BE22-B9E9CA9D601F}</c15:txfldGUID>
                      <c15:f>calculs!$I$72</c15:f>
                      <c15:dlblFieldTableCache>
                        <c:ptCount val="1"/>
                        <c:pt idx="0">
                          <c:v>16</c:v>
                        </c:pt>
                      </c15:dlblFieldTableCache>
                    </c15:dlblFTEntry>
                  </c15:dlblFieldTable>
                  <c15:showDataLabelsRange val="0"/>
                </c:ext>
              </c:extLst>
            </c:dLbl>
            <c:dLbl>
              <c:idx val="5"/>
              <c:layout/>
              <c:tx>
                <c:strRef>
                  <c:f>calculs!$J$72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{3BF3271F-DA37-403D-8BCC-386C4876F9F8}</c15:txfldGUID>
                      <c15:f>calculs!$J$72</c15:f>
                      <c15:dlblFieldTableCache>
                        <c:ptCount val="1"/>
                        <c:pt idx="0">
                          <c:v>17</c:v>
                        </c:pt>
                      </c15:dlblFieldTableCache>
                    </c15:dlblFTEntry>
                  </c15:dlblFieldTable>
                  <c15:showDataLabelsRange val="0"/>
                </c:ext>
              </c:extLst>
            </c:dLbl>
            <c:dLbl>
              <c:idx val="6"/>
              <c:layout/>
              <c:tx>
                <c:strRef>
                  <c:f>calculs!$K$72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{EF537BAE-314C-4965-833E-777BFA10024F}</c15:txfldGUID>
                      <c15:f>calculs!$K$72</c15:f>
                      <c15:dlblFieldTableCache>
                        <c:ptCount val="1"/>
                        <c:pt idx="0">
                          <c:v>18</c:v>
                        </c:pt>
                      </c15:dlblFieldTableCache>
                    </c15:dlblFTEntry>
                  </c15:dlblFieldTable>
                  <c15:showDataLabelsRange val="0"/>
                </c:ext>
              </c:extLst>
            </c:dLbl>
            <c:dLbl>
              <c:idx val="7"/>
              <c:layout/>
              <c:tx>
                <c:strRef>
                  <c:f>calculs!$L$72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{2678A914-5E51-42D8-8534-2BBD7F376762}</c15:txfldGUID>
                      <c15:f>calculs!$L$72</c15:f>
                      <c15:dlblFieldTableCache>
                        <c:ptCount val="1"/>
                        <c:pt idx="0">
                          <c:v>19</c:v>
                        </c:pt>
                      </c15:dlblFieldTableCache>
                    </c15:dlblFTEntry>
                  </c15:dlblFieldTable>
                  <c15:showDataLabelsRange val="0"/>
                </c:ext>
              </c:extLst>
            </c:dLbl>
            <c:dLbl>
              <c:idx val="8"/>
              <c:layout/>
              <c:tx>
                <c:strRef>
                  <c:f>calculs!$M$72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{DFB577CD-8086-4614-878A-165DCCC81056}</c15:txfldGUID>
                      <c15:f>calculs!$M$72</c15:f>
                      <c15:dlblFieldTableCache>
                        <c:ptCount val="1"/>
                        <c:pt idx="0">
                          <c:v>20</c:v>
                        </c:pt>
                      </c15:dlblFieldTableCache>
                    </c15:dlblFTEntry>
                  </c15:dlblFieldTable>
                  <c15:showDataLabelsRange val="0"/>
                </c:ext>
              </c:extLst>
            </c:dLbl>
            <c:dLbl>
              <c:idx val="9"/>
              <c:layout/>
              <c:tx>
                <c:strRef>
                  <c:f>calculs!$N$72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{3CCB4BF9-B4F1-40DD-A2BA-4CB656E73EF0}</c15:txfldGUID>
                      <c15:f>calculs!$N$72</c15:f>
                      <c15:dlblFieldTableCache>
                        <c:ptCount val="1"/>
                        <c:pt idx="0">
                          <c:v>21</c:v>
                        </c:pt>
                      </c15:dlblFieldTableCache>
                    </c15:dlblFTEntry>
                  </c15:dlblFieldTable>
                  <c15:showDataLabelsRange val="0"/>
                </c:ext>
              </c:extLst>
            </c:dLbl>
            <c:dLbl>
              <c:idx val="10"/>
              <c:layout/>
              <c:tx>
                <c:strRef>
                  <c:f>calculs!$O$72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{17DAC6F0-FDEB-42D6-97D2-349837AE4C16}</c15:txfldGUID>
                      <c15:f>calculs!$O$72</c15:f>
                      <c15:dlblFieldTableCache>
                        <c:ptCount val="1"/>
                        <c:pt idx="0">
                          <c:v>22</c:v>
                        </c:pt>
                      </c15:dlblFieldTableCache>
                    </c15:dlblFTEntry>
                  </c15:dlblFieldTable>
                  <c15:showDataLabelsRange val="0"/>
                </c:ext>
              </c:extLst>
            </c:dLbl>
            <c:dLbl>
              <c:idx val="11"/>
              <c:layout/>
              <c:tx>
                <c:strRef>
                  <c:f>calculs!$P$72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{AC86954A-B875-47B5-810D-A51620B78C2B}</c15:txfldGUID>
                      <c15:f>calculs!$P$72</c15:f>
                      <c15:dlblFieldTableCache>
                        <c:ptCount val="1"/>
                        <c:pt idx="0">
                          <c:v>23</c:v>
                        </c:pt>
                      </c15:dlblFieldTableCache>
                    </c15:dlblFTEntry>
                  </c15:dlblFieldTable>
                  <c15:showDataLabelsRange val="0"/>
                </c:ext>
              </c:extLst>
            </c:dLbl>
            <c:dLbl>
              <c:idx val="12"/>
              <c:layout/>
              <c:tx>
                <c:strRef>
                  <c:f>calculs!$Q$72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{D898B628-5237-4917-B30E-E6E2BAAA3160}</c15:txfldGUID>
                      <c15:f>calculs!$Q$72</c15:f>
                      <c15:dlblFieldTableCache>
                        <c:ptCount val="1"/>
                        <c:pt idx="0">
                          <c:v>24</c:v>
                        </c:pt>
                      </c15:dlblFieldTableCache>
                    </c15:dlblFTEntry>
                  </c15:dlblFieldTable>
                  <c15:showDataLabelsRange val="0"/>
                </c:ext>
              </c:extLst>
            </c:dLbl>
            <c:dLbl>
              <c:idx val="13"/>
              <c:layout/>
              <c:tx>
                <c:strRef>
                  <c:f>calculs!$R$72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{16DD8BA7-7558-4C72-81A6-6724B2B0EA69}</c15:txfldGUID>
                      <c15:f>calculs!$R$72</c15:f>
                      <c15:dlblFieldTableCache>
                        <c:ptCount val="1"/>
                        <c:pt idx="0">
                          <c:v>25</c:v>
                        </c:pt>
                      </c15:dlblFieldTableCache>
                    </c15:dlblFTEntry>
                  </c15:dlblFieldTable>
                  <c15:showDataLabelsRange val="0"/>
                </c:ext>
              </c:extLst>
            </c:dLbl>
            <c:dLbl>
              <c:idx val="14"/>
              <c:layout/>
              <c:tx>
                <c:strRef>
                  <c:f>calculs!$S$72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{D699004B-6668-48C5-8C47-B6D387DD583F}</c15:txfldGUID>
                      <c15:f>calculs!$S$72</c15:f>
                      <c15:dlblFieldTableCache>
                        <c:ptCount val="1"/>
                        <c:pt idx="0">
                          <c:v>26</c:v>
                        </c:pt>
                      </c15:dlblFieldTableCache>
                    </c15:dlblFTEntry>
                  </c15:dlblFieldTable>
                  <c15:showDataLabelsRange val="0"/>
                </c:ext>
              </c:extLst>
            </c:dLbl>
            <c:dLbl>
              <c:idx val="15"/>
              <c:layout/>
              <c:tx>
                <c:strRef>
                  <c:f>calculs!$T$72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{3477C810-3659-4FA1-A6E3-B593993FCB0D}</c15:txfldGUID>
                      <c15:f>calculs!$T$72</c15:f>
                      <c15:dlblFieldTableCache>
                        <c:ptCount val="1"/>
                        <c:pt idx="0">
                          <c:v>27</c:v>
                        </c:pt>
                      </c15:dlblFieldTableCache>
                    </c15:dlblFTEntry>
                  </c15:dlblFieldTable>
                  <c15:showDataLabelsRange val="0"/>
                </c:ext>
              </c:extLst>
            </c:dLbl>
            <c:dLbl>
              <c:idx val="16"/>
              <c:layout/>
              <c:tx>
                <c:strRef>
                  <c:f>calculs!$U$72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{CE1C6B69-3B3B-4F64-AA0E-31CC9B79AFD4}</c15:txfldGUID>
                      <c15:f>calculs!$U$72</c15:f>
                      <c15:dlblFieldTableCache>
                        <c:ptCount val="1"/>
                        <c:pt idx="0">
                          <c:v>28</c:v>
                        </c:pt>
                      </c15:dlblFieldTableCache>
                    </c15:dlblFTEntry>
                  </c15:dlblFieldTable>
                  <c15:showDataLabelsRange val="0"/>
                </c:ext>
              </c:extLst>
            </c:dLbl>
            <c:dLbl>
              <c:idx val="17"/>
              <c:layout/>
              <c:tx>
                <c:strRef>
                  <c:f>calculs!$V$72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{A6E25873-0A56-4447-BC69-FAAE489D566A}</c15:txfldGUID>
                      <c15:f>calculs!$V$72</c15:f>
                      <c15:dlblFieldTableCache>
                        <c:ptCount val="1"/>
                        <c:pt idx="0">
                          <c:v>29</c:v>
                        </c:pt>
                      </c15:dlblFieldTableCache>
                    </c15:dlblFTEntry>
                  </c15:dlblFieldTable>
                  <c15:showDataLabelsRange val="0"/>
                </c:ext>
              </c:extLst>
            </c:dLbl>
            <c:dLbl>
              <c:idx val="18"/>
              <c:layout/>
              <c:tx>
                <c:strRef>
                  <c:f>calculs!$W$72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{6F6A02F6-31AB-4A64-B659-318B84B806C8}</c15:txfldGUID>
                      <c15:f>calculs!$W$72</c15:f>
                      <c15:dlblFieldTableCache>
                        <c:ptCount val="1"/>
                        <c:pt idx="0">
                          <c:v>30</c:v>
                        </c:pt>
                      </c15:dlblFieldTableCache>
                    </c15:dlblFTEntry>
                  </c15:dlblFieldTable>
                  <c15:showDataLabelsRange val="0"/>
                </c:ext>
              </c:extLst>
            </c:dLbl>
            <c:dLbl>
              <c:idx val="19"/>
              <c:layout/>
              <c:tx>
                <c:strRef>
                  <c:f>calculs!$X$72</c:f>
                  <c:strCache>
                    <c:ptCount val="1"/>
                    <c:pt idx="0">
                      <c:v>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{D658FA4E-0CAA-4843-B50D-D1F909E939B2}</c15:txfldGUID>
                      <c15:f>calculs!$X$72</c15:f>
                      <c15:dlblFieldTableCache>
                        <c:ptCount val="1"/>
                        <c:pt idx="0">
                          <c:v>31</c:v>
                        </c:pt>
                      </c15:dlblFieldTableCache>
                    </c15:dlblFTEntry>
                  </c15:dlblFieldTable>
                  <c15:showDataLabelsRange val="0"/>
                </c:ext>
              </c:extLst>
            </c:dLbl>
            <c:dLbl>
              <c:idx val="20"/>
              <c:layout/>
              <c:tx>
                <c:strRef>
                  <c:f>calculs!$Y$72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{6E19709B-8489-4143-8C95-05C36179F4BC}</c15:txfldGUID>
                      <c15:f>calculs!$Y$72</c15:f>
                      <c15:dlblFieldTableCache>
                        <c:ptCount val="1"/>
                        <c:pt idx="0">
                          <c:v>01</c:v>
                        </c:pt>
                      </c15:dlblFieldTableCache>
                    </c15:dlblFTEntry>
                  </c15:dlblFieldTable>
                  <c15:showDataLabelsRange val="0"/>
                </c:ext>
              </c:extLst>
            </c:dLbl>
            <c:dLbl>
              <c:idx val="21"/>
              <c:layout/>
              <c:tx>
                <c:strRef>
                  <c:f>calculs!$Z$72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{C1909815-CF54-4325-940B-3A6C8779E200}</c15:txfldGUID>
                      <c15:f>calculs!$Z$72</c15:f>
                      <c15:dlblFieldTableCache>
                        <c:ptCount val="1"/>
                        <c:pt idx="0">
                          <c:v>02</c:v>
                        </c:pt>
                      </c15:dlblFieldTableCache>
                    </c15:dlblFTEntry>
                  </c15:dlblFieldTable>
                  <c15:showDataLabelsRange val="0"/>
                </c:ext>
              </c:extLst>
            </c:dLbl>
            <c:dLbl>
              <c:idx val="22"/>
              <c:layout/>
              <c:tx>
                <c:strRef>
                  <c:f>calculs!$AA$72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{3C965C02-52CA-4989-A28F-DC64CF822B7F}</c15:txfldGUID>
                      <c15:f>calculs!$AA$72</c15:f>
                      <c15:dlblFieldTableCache>
                        <c:ptCount val="1"/>
                        <c:pt idx="0">
                          <c:v>03</c:v>
                        </c:pt>
                      </c15:dlblFieldTableCache>
                    </c15:dlblFTEntry>
                  </c15:dlblFieldTable>
                  <c15:showDataLabelsRange val="0"/>
                </c:ext>
              </c:extLst>
            </c:dLbl>
            <c:dLbl>
              <c:idx val="23"/>
              <c:layout/>
              <c:tx>
                <c:strRef>
                  <c:f>calculs!$AB$72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{FD9630DD-B8C4-4680-B36D-805E7D4E89AE}</c15:txfldGUID>
                      <c15:f>calculs!$AB$72</c15:f>
                      <c15:dlblFieldTableCache>
                        <c:ptCount val="1"/>
                        <c:pt idx="0">
                          <c:v>04</c:v>
                        </c:pt>
                      </c15:dlblFieldTableCache>
                    </c15:dlblFTEntry>
                  </c15:dlblFieldTable>
                  <c15:showDataLabelsRange val="0"/>
                </c:ext>
              </c:extLst>
            </c:dLbl>
            <c:dLbl>
              <c:idx val="24"/>
              <c:layout/>
              <c:tx>
                <c:strRef>
                  <c:f>calculs!$AC$72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{FC4A3903-EAFC-4F53-BBF0-42CD1A0B2FD9}</c15:txfldGUID>
                      <c15:f>calculs!$AC$72</c15:f>
                      <c15:dlblFieldTableCache>
                        <c:ptCount val="1"/>
                        <c:pt idx="0">
                          <c:v>05</c:v>
                        </c:pt>
                      </c15:dlblFieldTableCache>
                    </c15:dlblFTEntry>
                  </c15:dlblFieldTable>
                  <c15:showDataLabelsRange val="0"/>
                </c:ext>
              </c:extLst>
            </c:dLbl>
            <c:dLbl>
              <c:idx val="25"/>
              <c:layout/>
              <c:tx>
                <c:strRef>
                  <c:f>calculs!$AD$72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{DA0CA162-FBBF-423B-A124-0F12DD97234C}</c15:txfldGUID>
                      <c15:f>calculs!$AD$72</c15:f>
                      <c15:dlblFieldTableCache>
                        <c:ptCount val="1"/>
                        <c:pt idx="0">
                          <c:v>06</c:v>
                        </c:pt>
                      </c15:dlblFieldTableCache>
                    </c15:dlblFTEntry>
                  </c15:dlblFieldTable>
                  <c15:showDataLabelsRange val="0"/>
                </c:ext>
              </c:extLst>
            </c:dLbl>
            <c:dLbl>
              <c:idx val="26"/>
              <c:layout/>
              <c:tx>
                <c:strRef>
                  <c:f>calculs!$AE$72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{8E48FA93-64D6-4AC9-AD80-AB9092EA6546}</c15:txfldGUID>
                      <c15:f>calculs!$AE$72</c15:f>
                      <c15:dlblFieldTableCache>
                        <c:ptCount val="1"/>
                        <c:pt idx="0">
                          <c:v>07</c:v>
                        </c:pt>
                      </c15:dlblFieldTableCache>
                    </c15:dlblFTEntry>
                  </c15:dlblFieldTable>
                  <c15:showDataLabelsRange val="0"/>
                </c:ext>
              </c:extLst>
            </c:dLbl>
            <c:dLbl>
              <c:idx val="27"/>
              <c:layout/>
              <c:tx>
                <c:strRef>
                  <c:f>calculs!$AF$72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{AA45F10A-E83A-4714-B4E8-955838D9DFD6}</c15:txfldGUID>
                      <c15:f>calculs!$AF$72</c15:f>
                      <c15:dlblFieldTableCache>
                        <c:ptCount val="1"/>
                        <c:pt idx="0">
                          <c:v>08</c:v>
                        </c:pt>
                      </c15:dlblFieldTableCache>
                    </c15:dlblFTEntry>
                  </c15:dlblFieldTable>
                  <c15:showDataLabelsRange val="0"/>
                </c:ext>
              </c:extLst>
            </c:dLbl>
            <c:dLbl>
              <c:idx val="28"/>
              <c:layout/>
              <c:tx>
                <c:strRef>
                  <c:f>calculs!$AG$72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{CB0A68AB-48A9-4C45-B8A9-B7EE0B0C2DA7}</c15:txfldGUID>
                      <c15:f>calculs!$AG$72</c15:f>
                      <c15:dlblFieldTableCache>
                        <c:ptCount val="1"/>
                        <c:pt idx="0">
                          <c:v>09</c:v>
                        </c:pt>
                      </c15:dlblFieldTableCache>
                    </c15:dlblFTEntry>
                  </c15:dlblFieldTable>
                  <c15:showDataLabelsRange val="0"/>
                </c:ext>
              </c:extLst>
            </c:dLbl>
            <c:dLbl>
              <c:idx val="29"/>
              <c:layout/>
              <c:tx>
                <c:strRef>
                  <c:f>calculs!$AH$72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{B5F2D21E-C48C-40CC-A459-C80A35975773}</c15:txfldGUID>
                      <c15:f>calculs!$AH$72</c15:f>
                      <c15:dlblFieldTableCache>
                        <c:ptCount val="1"/>
                        <c:pt idx="0">
                          <c:v>10</c:v>
                        </c:pt>
                      </c15:dlblFieldTableCache>
                    </c15:dlblFTEntry>
                  </c15:dlblFieldTable>
                  <c15:showDataLabelsRange val="0"/>
                </c:ext>
              </c:extLst>
            </c:dLbl>
            <c:spPr>
              <a:noFill/>
              <a:ln>
                <a:noFill/>
              </a:ln>
              <a:effectLst/>
            </c:spPr>
            <c:txPr>
              <a:bodyPr/>
              <a:lstStyle/>
              <a:p>
                <a:pPr>
                  <a:defRPr sz="75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3"/>
          <c:order val="24"/>
          <c:tx>
            <c:v>Ligne en pointillés pour les jours applicable aux étiquettes de texte</c:v>
          </c:tx>
          <c:spPr>
            <a:ln>
              <a:noFill/>
            </a:ln>
          </c:spPr>
          <c:marker>
            <c:symbol val="none"/>
          </c:marker>
          <c:dLbls>
            <c:dLbl>
              <c:idx val="0"/>
              <c:layout/>
              <c:tx>
                <c:strRef>
                  <c:f>calculs!$E$70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{798B63E0-8EB7-402E-863D-92FA083C947A}</c15:txfldGUID>
                      <c15:f>calculs!$E$70</c15:f>
                      <c15:dlblFieldTableCache>
                        <c:ptCount val="1"/>
                        <c:pt idx="0">
                          <c:v>JEU</c:v>
                        </c:pt>
                      </c15:dlblFieldTableCache>
                    </c15:dlblFTEntry>
                  </c15:dlblFieldTable>
                  <c15:showDataLabelsRange val="0"/>
                </c:ext>
              </c:extLst>
            </c:dLbl>
            <c:dLbl>
              <c:idx val="1"/>
              <c:layout/>
              <c:tx>
                <c:strRef>
                  <c:f>calculs!$F$70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{97271579-B65B-4076-8EAF-4741EC99E828}</c15:txfldGUID>
                      <c15:f>calculs!$F$70</c15:f>
                      <c15:dlblFieldTableCache>
                        <c:ptCount val="1"/>
                        <c:pt idx="0">
                          <c:v>VEN</c:v>
                        </c:pt>
                      </c15:dlblFieldTableCache>
                    </c15:dlblFTEntry>
                  </c15:dlblFieldTable>
                  <c15:showDataLabelsRange val="0"/>
                </c:ext>
              </c:extLst>
            </c:dLbl>
            <c:dLbl>
              <c:idx val="2"/>
              <c:layout/>
              <c:tx>
                <c:strRef>
                  <c:f>calculs!$G$70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{10E5567C-BB3F-4795-B365-9DF1324E9B27}</c15:txfldGUID>
                      <c15:f>calculs!$G$70</c15:f>
                      <c15:dlblFieldTableCache>
                        <c:ptCount val="1"/>
                        <c:pt idx="0">
                          <c:v>SAM</c:v>
                        </c:pt>
                      </c15:dlblFieldTableCache>
                    </c15:dlblFTEntry>
                  </c15:dlblFieldTable>
                  <c15:showDataLabelsRange val="0"/>
                </c:ext>
              </c:extLst>
            </c:dLbl>
            <c:dLbl>
              <c:idx val="3"/>
              <c:layout/>
              <c:tx>
                <c:strRef>
                  <c:f>calculs!$H$70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{FF08F8C3-8313-4D95-AEF9-0D1205E48239}</c15:txfldGUID>
                      <c15:f>calculs!$H$70</c15:f>
                      <c15:dlblFieldTableCache>
                        <c:ptCount val="1"/>
                        <c:pt idx="0">
                          <c:v>DIM</c:v>
                        </c:pt>
                      </c15:dlblFieldTableCache>
                    </c15:dlblFTEntry>
                  </c15:dlblFieldTable>
                  <c15:showDataLabelsRange val="0"/>
                </c:ext>
              </c:extLst>
            </c:dLbl>
            <c:dLbl>
              <c:idx val="4"/>
              <c:layout/>
              <c:tx>
                <c:strRef>
                  <c:f>calculs!$I$70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{8F863D3F-89D1-4252-9FEB-93F38519FBD8}</c15:txfldGUID>
                      <c15:f>calculs!$I$70</c15:f>
                      <c15:dlblFieldTableCache>
                        <c:ptCount val="1"/>
                        <c:pt idx="0">
                          <c:v>LUN</c:v>
                        </c:pt>
                      </c15:dlblFieldTableCache>
                    </c15:dlblFTEntry>
                  </c15:dlblFieldTable>
                  <c15:showDataLabelsRange val="0"/>
                </c:ext>
              </c:extLst>
            </c:dLbl>
            <c:dLbl>
              <c:idx val="5"/>
              <c:layout/>
              <c:tx>
                <c:strRef>
                  <c:f>calculs!$J$70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{2CDE8308-362F-47DA-8DB1-5F6B017B333E}</c15:txfldGUID>
                      <c15:f>calculs!$J$70</c15:f>
                      <c15:dlblFieldTableCache>
                        <c:ptCount val="1"/>
                        <c:pt idx="0">
                          <c:v>MAR</c:v>
                        </c:pt>
                      </c15:dlblFieldTableCache>
                    </c15:dlblFTEntry>
                  </c15:dlblFieldTable>
                  <c15:showDataLabelsRange val="0"/>
                </c:ext>
              </c:extLst>
            </c:dLbl>
            <c:dLbl>
              <c:idx val="6"/>
              <c:layout/>
              <c:tx>
                <c:strRef>
                  <c:f>calculs!$K$70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{358261F6-7ED7-40E9-943F-C2E6395CB200}</c15:txfldGUID>
                      <c15:f>calculs!$K$70</c15:f>
                      <c15:dlblFieldTableCache>
                        <c:ptCount val="1"/>
                        <c:pt idx="0">
                          <c:v>MER</c:v>
                        </c:pt>
                      </c15:dlblFieldTableCache>
                    </c15:dlblFTEntry>
                  </c15:dlblFieldTable>
                  <c15:showDataLabelsRange val="0"/>
                </c:ext>
              </c:extLst>
            </c:dLbl>
            <c:dLbl>
              <c:idx val="7"/>
              <c:layout/>
              <c:tx>
                <c:strRef>
                  <c:f>calculs!$L$70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{11E12DC4-C8DF-4D71-9E35-89DFA9904F58}</c15:txfldGUID>
                      <c15:f>calculs!$L$70</c15:f>
                      <c15:dlblFieldTableCache>
                        <c:ptCount val="1"/>
                        <c:pt idx="0">
                          <c:v>JEU</c:v>
                        </c:pt>
                      </c15:dlblFieldTableCache>
                    </c15:dlblFTEntry>
                  </c15:dlblFieldTable>
                  <c15:showDataLabelsRange val="0"/>
                </c:ext>
              </c:extLst>
            </c:dLbl>
            <c:dLbl>
              <c:idx val="8"/>
              <c:layout/>
              <c:tx>
                <c:strRef>
                  <c:f>calculs!$M$70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{E6E3E5E2-C235-4567-B571-D48F14E7B231}</c15:txfldGUID>
                      <c15:f>calculs!$M$70</c15:f>
                      <c15:dlblFieldTableCache>
                        <c:ptCount val="1"/>
                        <c:pt idx="0">
                          <c:v>VEN</c:v>
                        </c:pt>
                      </c15:dlblFieldTableCache>
                    </c15:dlblFTEntry>
                  </c15:dlblFieldTable>
                  <c15:showDataLabelsRange val="0"/>
                </c:ext>
              </c:extLst>
            </c:dLbl>
            <c:dLbl>
              <c:idx val="9"/>
              <c:layout/>
              <c:tx>
                <c:strRef>
                  <c:f>calculs!$N$70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{9AF1A28F-CE3A-4511-8356-D00A72427C7E}</c15:txfldGUID>
                      <c15:f>calculs!$N$70</c15:f>
                      <c15:dlblFieldTableCache>
                        <c:ptCount val="1"/>
                        <c:pt idx="0">
                          <c:v>SAM</c:v>
                        </c:pt>
                      </c15:dlblFieldTableCache>
                    </c15:dlblFTEntry>
                  </c15:dlblFieldTable>
                  <c15:showDataLabelsRange val="0"/>
                </c:ext>
              </c:extLst>
            </c:dLbl>
            <c:dLbl>
              <c:idx val="10"/>
              <c:layout/>
              <c:tx>
                <c:strRef>
                  <c:f>calculs!$O$70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{F753C888-F00A-4057-A772-649CD513D211}</c15:txfldGUID>
                      <c15:f>calculs!$O$70</c15:f>
                      <c15:dlblFieldTableCache>
                        <c:ptCount val="1"/>
                        <c:pt idx="0">
                          <c:v>DIM</c:v>
                        </c:pt>
                      </c15:dlblFieldTableCache>
                    </c15:dlblFTEntry>
                  </c15:dlblFieldTable>
                  <c15:showDataLabelsRange val="0"/>
                </c:ext>
              </c:extLst>
            </c:dLbl>
            <c:dLbl>
              <c:idx val="11"/>
              <c:layout/>
              <c:tx>
                <c:strRef>
                  <c:f>calculs!$P$70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{108A0104-8DB7-4268-951B-A184A70875D8}</c15:txfldGUID>
                      <c15:f>calculs!$P$70</c15:f>
                      <c15:dlblFieldTableCache>
                        <c:ptCount val="1"/>
                        <c:pt idx="0">
                          <c:v>LUN</c:v>
                        </c:pt>
                      </c15:dlblFieldTableCache>
                    </c15:dlblFTEntry>
                  </c15:dlblFieldTable>
                  <c15:showDataLabelsRange val="0"/>
                </c:ext>
              </c:extLst>
            </c:dLbl>
            <c:dLbl>
              <c:idx val="12"/>
              <c:layout/>
              <c:tx>
                <c:strRef>
                  <c:f>calculs!$Q$70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{5A0FE957-B20A-445E-81F1-29E4F9B14618}</c15:txfldGUID>
                      <c15:f>calculs!$Q$70</c15:f>
                      <c15:dlblFieldTableCache>
                        <c:ptCount val="1"/>
                        <c:pt idx="0">
                          <c:v>MAR</c:v>
                        </c:pt>
                      </c15:dlblFieldTableCache>
                    </c15:dlblFTEntry>
                  </c15:dlblFieldTable>
                  <c15:showDataLabelsRange val="0"/>
                </c:ext>
              </c:extLst>
            </c:dLbl>
            <c:dLbl>
              <c:idx val="13"/>
              <c:layout/>
              <c:tx>
                <c:strRef>
                  <c:f>calculs!$R$70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{C439A546-1FF9-4443-BFA8-9F6FDD5675D5}</c15:txfldGUID>
                      <c15:f>calculs!$R$70</c15:f>
                      <c15:dlblFieldTableCache>
                        <c:ptCount val="1"/>
                        <c:pt idx="0">
                          <c:v>MER</c:v>
                        </c:pt>
                      </c15:dlblFieldTableCache>
                    </c15:dlblFTEntry>
                  </c15:dlblFieldTable>
                  <c15:showDataLabelsRange val="0"/>
                </c:ext>
              </c:extLst>
            </c:dLbl>
            <c:dLbl>
              <c:idx val="14"/>
              <c:layout/>
              <c:tx>
                <c:strRef>
                  <c:f>calculs!$S$70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{FECE2541-20F7-400D-BA38-B931063B6D34}</c15:txfldGUID>
                      <c15:f>calculs!$S$70</c15:f>
                      <c15:dlblFieldTableCache>
                        <c:ptCount val="1"/>
                        <c:pt idx="0">
                          <c:v>JEU</c:v>
                        </c:pt>
                      </c15:dlblFieldTableCache>
                    </c15:dlblFTEntry>
                  </c15:dlblFieldTable>
                  <c15:showDataLabelsRange val="0"/>
                </c:ext>
              </c:extLst>
            </c:dLbl>
            <c:dLbl>
              <c:idx val="15"/>
              <c:layout/>
              <c:tx>
                <c:strRef>
                  <c:f>calculs!$T$70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{24ABEFD5-4EDB-41A2-9EFD-81E3B7FDBDC5}</c15:txfldGUID>
                      <c15:f>calculs!$T$70</c15:f>
                      <c15:dlblFieldTableCache>
                        <c:ptCount val="1"/>
                        <c:pt idx="0">
                          <c:v>VEN</c:v>
                        </c:pt>
                      </c15:dlblFieldTableCache>
                    </c15:dlblFTEntry>
                  </c15:dlblFieldTable>
                  <c15:showDataLabelsRange val="0"/>
                </c:ext>
              </c:extLst>
            </c:dLbl>
            <c:dLbl>
              <c:idx val="16"/>
              <c:layout/>
              <c:tx>
                <c:strRef>
                  <c:f>calculs!$U$70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{56E7825A-DFA0-4292-81CE-163035E02CB0}</c15:txfldGUID>
                      <c15:f>calculs!$U$70</c15:f>
                      <c15:dlblFieldTableCache>
                        <c:ptCount val="1"/>
                        <c:pt idx="0">
                          <c:v>SAM</c:v>
                        </c:pt>
                      </c15:dlblFieldTableCache>
                    </c15:dlblFTEntry>
                  </c15:dlblFieldTable>
                  <c15:showDataLabelsRange val="0"/>
                </c:ext>
              </c:extLst>
            </c:dLbl>
            <c:dLbl>
              <c:idx val="17"/>
              <c:layout/>
              <c:tx>
                <c:strRef>
                  <c:f>calculs!$V$70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{4C56CF05-59D2-467C-8692-25F4074FA2F4}</c15:txfldGUID>
                      <c15:f>calculs!$V$70</c15:f>
                      <c15:dlblFieldTableCache>
                        <c:ptCount val="1"/>
                        <c:pt idx="0">
                          <c:v>DIM</c:v>
                        </c:pt>
                      </c15:dlblFieldTableCache>
                    </c15:dlblFTEntry>
                  </c15:dlblFieldTable>
                  <c15:showDataLabelsRange val="0"/>
                </c:ext>
              </c:extLst>
            </c:dLbl>
            <c:dLbl>
              <c:idx val="18"/>
              <c:layout/>
              <c:tx>
                <c:strRef>
                  <c:f>calculs!$W$70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{003DAB0A-4B0B-43A6-A08A-4E25F2E55F8B}</c15:txfldGUID>
                      <c15:f>calculs!$W$70</c15:f>
                      <c15:dlblFieldTableCache>
                        <c:ptCount val="1"/>
                        <c:pt idx="0">
                          <c:v>LUN</c:v>
                        </c:pt>
                      </c15:dlblFieldTableCache>
                    </c15:dlblFTEntry>
                  </c15:dlblFieldTable>
                  <c15:showDataLabelsRange val="0"/>
                </c:ext>
              </c:extLst>
            </c:dLbl>
            <c:dLbl>
              <c:idx val="19"/>
              <c:layout/>
              <c:tx>
                <c:strRef>
                  <c:f>calculs!$X$70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{55229626-F33C-40BD-A3EA-4BF9E7F26AB9}</c15:txfldGUID>
                      <c15:f>calculs!$X$70</c15:f>
                      <c15:dlblFieldTableCache>
                        <c:ptCount val="1"/>
                        <c:pt idx="0">
                          <c:v>MAR</c:v>
                        </c:pt>
                      </c15:dlblFieldTableCache>
                    </c15:dlblFTEntry>
                  </c15:dlblFieldTable>
                  <c15:showDataLabelsRange val="0"/>
                </c:ext>
              </c:extLst>
            </c:dLbl>
            <c:dLbl>
              <c:idx val="20"/>
              <c:layout/>
              <c:tx>
                <c:strRef>
                  <c:f>calculs!$Y$70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{53B53654-05CE-455E-B4FC-902678DB88C6}</c15:txfldGUID>
                      <c15:f>calculs!$Y$70</c15:f>
                      <c15:dlblFieldTableCache>
                        <c:ptCount val="1"/>
                        <c:pt idx="0">
                          <c:v>MER</c:v>
                        </c:pt>
                      </c15:dlblFieldTableCache>
                    </c15:dlblFTEntry>
                  </c15:dlblFieldTable>
                  <c15:showDataLabelsRange val="0"/>
                </c:ext>
              </c:extLst>
            </c:dLbl>
            <c:dLbl>
              <c:idx val="21"/>
              <c:layout/>
              <c:tx>
                <c:strRef>
                  <c:f>calculs!$Z$70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{21AFC5AE-7114-433B-ADD8-360C4934EC84}</c15:txfldGUID>
                      <c15:f>calculs!$Z$70</c15:f>
                      <c15:dlblFieldTableCache>
                        <c:ptCount val="1"/>
                        <c:pt idx="0">
                          <c:v>JEU</c:v>
                        </c:pt>
                      </c15:dlblFieldTableCache>
                    </c15:dlblFTEntry>
                  </c15:dlblFieldTable>
                  <c15:showDataLabelsRange val="0"/>
                </c:ext>
              </c:extLst>
            </c:dLbl>
            <c:dLbl>
              <c:idx val="22"/>
              <c:layout/>
              <c:tx>
                <c:strRef>
                  <c:f>calculs!$AA$70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{5E7C25D6-B3DE-4439-A043-E46EE9293962}</c15:txfldGUID>
                      <c15:f>calculs!$AA$70</c15:f>
                      <c15:dlblFieldTableCache>
                        <c:ptCount val="1"/>
                        <c:pt idx="0">
                          <c:v>VEN</c:v>
                        </c:pt>
                      </c15:dlblFieldTableCache>
                    </c15:dlblFTEntry>
                  </c15:dlblFieldTable>
                  <c15:showDataLabelsRange val="0"/>
                </c:ext>
              </c:extLst>
            </c:dLbl>
            <c:dLbl>
              <c:idx val="23"/>
              <c:layout/>
              <c:tx>
                <c:strRef>
                  <c:f>calculs!$AB$70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{569D34E1-2D41-4E11-9231-9494B96C3214}</c15:txfldGUID>
                      <c15:f>calculs!$AB$70</c15:f>
                      <c15:dlblFieldTableCache>
                        <c:ptCount val="1"/>
                        <c:pt idx="0">
                          <c:v>SAM</c:v>
                        </c:pt>
                      </c15:dlblFieldTableCache>
                    </c15:dlblFTEntry>
                  </c15:dlblFieldTable>
                  <c15:showDataLabelsRange val="0"/>
                </c:ext>
              </c:extLst>
            </c:dLbl>
            <c:dLbl>
              <c:idx val="24"/>
              <c:layout/>
              <c:tx>
                <c:strRef>
                  <c:f>calculs!$AC$70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{BFF5875E-413D-4072-9612-524004FFB625}</c15:txfldGUID>
                      <c15:f>calculs!$AC$70</c15:f>
                      <c15:dlblFieldTableCache>
                        <c:ptCount val="1"/>
                        <c:pt idx="0">
                          <c:v>DIM</c:v>
                        </c:pt>
                      </c15:dlblFieldTableCache>
                    </c15:dlblFTEntry>
                  </c15:dlblFieldTable>
                  <c15:showDataLabelsRange val="0"/>
                </c:ext>
              </c:extLst>
            </c:dLbl>
            <c:dLbl>
              <c:idx val="25"/>
              <c:layout/>
              <c:tx>
                <c:strRef>
                  <c:f>calculs!$AD$70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{F99948BC-84D0-4B88-8D26-9815FE85668D}</c15:txfldGUID>
                      <c15:f>calculs!$AD$70</c15:f>
                      <c15:dlblFieldTableCache>
                        <c:ptCount val="1"/>
                        <c:pt idx="0">
                          <c:v>LUN</c:v>
                        </c:pt>
                      </c15:dlblFieldTableCache>
                    </c15:dlblFTEntry>
                  </c15:dlblFieldTable>
                  <c15:showDataLabelsRange val="0"/>
                </c:ext>
              </c:extLst>
            </c:dLbl>
            <c:dLbl>
              <c:idx val="26"/>
              <c:layout/>
              <c:tx>
                <c:strRef>
                  <c:f>calculs!$AE$70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{611CF1D8-B637-4609-8AFA-E484C61179C8}</c15:txfldGUID>
                      <c15:f>calculs!$AE$70</c15:f>
                      <c15:dlblFieldTableCache>
                        <c:ptCount val="1"/>
                        <c:pt idx="0">
                          <c:v>MAR</c:v>
                        </c:pt>
                      </c15:dlblFieldTableCache>
                    </c15:dlblFTEntry>
                  </c15:dlblFieldTable>
                  <c15:showDataLabelsRange val="0"/>
                </c:ext>
              </c:extLst>
            </c:dLbl>
            <c:dLbl>
              <c:idx val="27"/>
              <c:layout/>
              <c:tx>
                <c:strRef>
                  <c:f>calculs!$AF$70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{2232419E-5EAA-468B-8993-055A90FEF5B7}</c15:txfldGUID>
                      <c15:f>calculs!$AF$70</c15:f>
                      <c15:dlblFieldTableCache>
                        <c:ptCount val="1"/>
                        <c:pt idx="0">
                          <c:v>MER</c:v>
                        </c:pt>
                      </c15:dlblFieldTableCache>
                    </c15:dlblFTEntry>
                  </c15:dlblFieldTable>
                  <c15:showDataLabelsRange val="0"/>
                </c:ext>
              </c:extLst>
            </c:dLbl>
            <c:dLbl>
              <c:idx val="28"/>
              <c:layout/>
              <c:tx>
                <c:strRef>
                  <c:f>calculs!$AG$70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{E8C60D4F-3FAC-49E5-8DDF-A3CF49086DBA}</c15:txfldGUID>
                      <c15:f>calculs!$AG$70</c15:f>
                      <c15:dlblFieldTableCache>
                        <c:ptCount val="1"/>
                        <c:pt idx="0">
                          <c:v>JEU</c:v>
                        </c:pt>
                      </c15:dlblFieldTableCache>
                    </c15:dlblFTEntry>
                  </c15:dlblFieldTable>
                  <c15:showDataLabelsRange val="0"/>
                </c:ext>
              </c:extLst>
            </c:dLbl>
            <c:dLbl>
              <c:idx val="29"/>
              <c:layout/>
              <c:tx>
                <c:strRef>
                  <c:f>calculs!$AH$70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{3289C2B9-DD16-4F1E-B136-F639B80F45B8}</c15:txfldGUID>
                      <c15:f>calculs!$AH$70</c15:f>
                      <c15:dlblFieldTableCache>
                        <c:ptCount val="1"/>
                        <c:pt idx="0">
                          <c:v>VEN</c:v>
                        </c:pt>
                      </c15:dlblFieldTableCache>
                    </c15:dlblFTEntry>
                  </c15:dlblFieldTable>
                  <c15:showDataLabelsRange val="0"/>
                </c:ext>
              </c:extLst>
            </c:dLbl>
            <c:spPr>
              <a:noFill/>
              <a:ln>
                <a:noFill/>
              </a:ln>
              <a:effectLst/>
            </c:spPr>
            <c:txPr>
              <a:bodyPr/>
              <a:lstStyle/>
              <a:p>
                <a:pPr>
                  <a:defRPr sz="7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ser>
        <c:ser>
          <c:idx val="25"/>
          <c:order val="25"/>
          <c:tx>
            <c:strRef>
              <c:f>calculs!$D$59</c:f>
              <c:strCache>
                <c:ptCount val="1"/>
                <c:pt idx="0">
                  <c:v>juil 2018 -Bande supérieure</c:v>
                </c:pt>
              </c:strCache>
            </c:strRef>
          </c:tx>
          <c:spPr>
            <a:ln w="228600" cap="sq">
              <a:solidFill>
                <a:schemeClr val="accent3"/>
              </a:solidFill>
            </a:ln>
          </c:spPr>
          <c:marker>
            <c:symbol val="none"/>
          </c:marker>
          <c:val>
            <c:numRef>
              <c:f>calculs!$E$59:$AH$59</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#N/A</c:v>
                </c:pt>
                <c:pt idx="21">
                  <c:v>#N/A</c:v>
                </c:pt>
                <c:pt idx="22">
                  <c:v>#N/A</c:v>
                </c:pt>
                <c:pt idx="23">
                  <c:v>#N/A</c:v>
                </c:pt>
                <c:pt idx="24">
                  <c:v>#N/A</c:v>
                </c:pt>
                <c:pt idx="25">
                  <c:v>#N/A</c:v>
                </c:pt>
                <c:pt idx="26">
                  <c:v>#N/A</c:v>
                </c:pt>
                <c:pt idx="27">
                  <c:v>#N/A</c:v>
                </c:pt>
                <c:pt idx="28">
                  <c:v>#N/A</c:v>
                </c:pt>
                <c:pt idx="29">
                  <c:v>#N/A</c:v>
                </c:pt>
              </c:numCache>
            </c:numRef>
          </c:val>
          <c:smooth val="0"/>
        </c:ser>
        <c:ser>
          <c:idx val="26"/>
          <c:order val="26"/>
          <c:tx>
            <c:strRef>
              <c:f>calculs!$D$62</c:f>
              <c:strCache>
                <c:ptCount val="1"/>
                <c:pt idx="0">
                  <c:v>août 2018 -Bande supérieure</c:v>
                </c:pt>
              </c:strCache>
            </c:strRef>
          </c:tx>
          <c:spPr>
            <a:ln w="228600" cap="sq">
              <a:solidFill>
                <a:schemeClr val="accent2"/>
              </a:solidFill>
            </a:ln>
          </c:spPr>
          <c:marker>
            <c:symbol val="none"/>
          </c:marker>
          <c:val>
            <c:numRef>
              <c:f>calculs!$E$62:$AH$62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13</c:v>
                </c:pt>
                <c:pt idx="21">
                  <c:v>13</c:v>
                </c:pt>
                <c:pt idx="22">
                  <c:v>13</c:v>
                </c:pt>
                <c:pt idx="23">
                  <c:v>13</c:v>
                </c:pt>
                <c:pt idx="24">
                  <c:v>13</c:v>
                </c:pt>
                <c:pt idx="25">
                  <c:v>13</c:v>
                </c:pt>
                <c:pt idx="26">
                  <c:v>13</c:v>
                </c:pt>
                <c:pt idx="27">
                  <c:v>13</c:v>
                </c:pt>
                <c:pt idx="28">
                  <c:v>13</c:v>
                </c:pt>
                <c:pt idx="29">
                  <c:v>13</c:v>
                </c:pt>
              </c:numCache>
            </c:numRef>
          </c:val>
          <c:smooth val="0"/>
        </c:ser>
        <c:dLbls>
          <c:showLegendKey val="0"/>
          <c:showVal val="0"/>
          <c:showCatName val="0"/>
          <c:showSerName val="0"/>
          <c:showPercent val="0"/>
          <c:showBubbleSize val="0"/>
        </c:dLbls>
        <c:marker val="1"/>
        <c:smooth val="0"/>
        <c:axId val="553906216"/>
        <c:axId val="553906608"/>
      </c:lineChart>
      <c:dateAx>
        <c:axId val="553906216"/>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553906608"/>
        <c:crosses val="autoZero"/>
        <c:auto val="1"/>
        <c:lblOffset val="100"/>
        <c:baseTimeUnit val="days"/>
      </c:dateAx>
      <c:valAx>
        <c:axId val="553906608"/>
        <c:scaling>
          <c:orientation val="minMax"/>
          <c:max val="13.5"/>
          <c:min val="0"/>
        </c:scaling>
        <c:delete val="1"/>
        <c:axPos val="l"/>
        <c:numFmt formatCode="General" sourceLinked="1"/>
        <c:majorTickMark val="out"/>
        <c:minorTickMark val="none"/>
        <c:tickLblPos val="nextTo"/>
        <c:crossAx val="553906216"/>
        <c:crosses val="autoZero"/>
        <c:crossBetween val="between"/>
        <c:majorUnit val="1"/>
      </c:valAx>
    </c:plotArea>
    <c:legend>
      <c:legendPos val="r"/>
      <c:layout/>
      <c:overlay val="0"/>
    </c:legend>
    <c:plotVisOnly val="1"/>
    <c:dispBlanksAs val="gap"/>
    <c:showDLblsOverMax val="0"/>
  </c:chart>
  <c:spPr>
    <a:noFill/>
    <a:ln>
      <a:noFill/>
    </a:ln>
  </c:spPr>
  <c:txPr>
    <a:bodyPr/>
    <a:lstStyle/>
    <a:p>
      <a:pPr>
        <a:defRPr sz="1000"/>
      </a:pPr>
      <a:endParaRPr lang="fr-FR"/>
    </a:p>
  </c:txPr>
  <c:printSettings>
    <c:headerFooter/>
    <c:pageMargins b="0.75" l="0.25" r="0.25"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calculs!$B$32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5"/>
          <c:order val="1"/>
          <c:tx>
            <c:strRef>
              <c:f>calculs!$D$44</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
          <c:order val="2"/>
          <c:tx>
            <c:strRef>
              <c:f>calculs!$B$33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6"/>
          <c:order val="3"/>
          <c:tx>
            <c:strRef>
              <c:f>calculs!$D$45</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
          <c:order val="4"/>
          <c:tx>
            <c:strRef>
              <c:f>calculs!$B$34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7"/>
          <c:order val="5"/>
          <c:tx>
            <c:strRef>
              <c:f>calculs!$D$46</c:f>
              <c:strCache>
                <c:ptCount val="1"/>
                <c:pt idx="0">
                  <c:v>#N/A</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3"/>
          <c:order val="6"/>
          <c:tx>
            <c:strRef>
              <c:f>calculs!$B$35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8"/>
          <c:order val="7"/>
          <c:tx>
            <c:strRef>
              <c:f>calculs!$D$47</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4"/>
          <c:order val="8"/>
          <c:tx>
            <c:strRef>
              <c:f>calculs!$B$36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43293</c:v>
                </c:pt>
                <c:pt idx="1">
                  <c:v>43294</c:v>
                </c:pt>
                <c:pt idx="2">
                  <c:v>43295</c:v>
                </c:pt>
                <c:pt idx="3">
                  <c:v>43296</c:v>
                </c:pt>
                <c:pt idx="4">
                  <c:v>43297</c:v>
                </c:pt>
                <c:pt idx="5">
                  <c:v>43298</c:v>
                </c:pt>
                <c:pt idx="6">
                  <c:v>43299</c:v>
                </c:pt>
                <c:pt idx="7">
                  <c:v>43300</c:v>
                </c:pt>
                <c:pt idx="8">
                  <c:v>43301</c:v>
                </c:pt>
                <c:pt idx="9">
                  <c:v>43302</c:v>
                </c:pt>
                <c:pt idx="10">
                  <c:v>43303</c:v>
                </c:pt>
                <c:pt idx="11">
                  <c:v>43304</c:v>
                </c:pt>
                <c:pt idx="12">
                  <c:v>43305</c:v>
                </c:pt>
                <c:pt idx="13">
                  <c:v>43306</c:v>
                </c:pt>
                <c:pt idx="14">
                  <c:v>43307</c:v>
                </c:pt>
                <c:pt idx="15">
                  <c:v>43308</c:v>
                </c:pt>
                <c:pt idx="16">
                  <c:v>43309</c:v>
                </c:pt>
                <c:pt idx="17">
                  <c:v>43310</c:v>
                </c:pt>
                <c:pt idx="18">
                  <c:v>43311</c:v>
                </c:pt>
                <c:pt idx="19">
                  <c:v>43312</c:v>
                </c:pt>
                <c:pt idx="20">
                  <c:v>43313</c:v>
                </c:pt>
                <c:pt idx="21">
                  <c:v>43314</c:v>
                </c:pt>
                <c:pt idx="22">
                  <c:v>43315</c:v>
                </c:pt>
                <c:pt idx="23">
                  <c:v>43316</c:v>
                </c:pt>
                <c:pt idx="24">
                  <c:v>43317</c:v>
                </c:pt>
                <c:pt idx="25">
                  <c:v>43318</c:v>
                </c:pt>
                <c:pt idx="26">
                  <c:v>43319</c:v>
                </c:pt>
                <c:pt idx="27">
                  <c:v>43320</c:v>
                </c:pt>
                <c:pt idx="28">
                  <c:v>43321</c:v>
                </c:pt>
                <c:pt idx="29">
                  <c:v>43322</c:v>
                </c:pt>
              </c:numCache>
            </c:numRef>
          </c:cat>
          <c:val>
            <c:numRef>
              <c:f>calculs!$E$36:$AH$36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9"/>
          <c:order val="9"/>
          <c:tx>
            <c:strRef>
              <c:f>calculs!$D$48</c:f>
              <c:strCache>
                <c:ptCount val="1"/>
                <c:pt idx="0">
                  <c:v>#N/A</c:v>
                </c:pt>
              </c:strCache>
            </c:strRef>
          </c:tx>
          <c:marker>
            <c:symbol val="circle"/>
            <c:size val="9"/>
            <c:spPr>
              <a:solidFill>
                <a:schemeClr val="accent1"/>
              </a:solidFill>
              <a:ln>
                <a:solidFill>
                  <a:schemeClr val="accent1"/>
                </a:solidFill>
              </a:ln>
            </c:spPr>
          </c:marker>
          <c:dLbls>
            <c:dLbl>
              <c:idx val="4"/>
              <c:layout/>
              <c:tx>
                <c:rich>
                  <a:bodyPr/>
                  <a:lstStyle/>
                  <a:p>
                    <a:r>
                      <a:rPr lang="en-US"/>
                      <a:t>LRC / Duhamel</a:t>
                    </a:r>
                    <a:r>
                      <a:rPr lang="en-US" baseline="0"/>
                      <a:t> </a:t>
                    </a:r>
                  </a:p>
                  <a:p>
                    <a:r>
                      <a:rPr lang="en-US"/>
                      <a:t>déplacement SKYDOM, percement toiture</a:t>
                    </a:r>
                  </a:p>
                </c:rich>
              </c:tx>
              <c:dLblPos val="l"/>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baseline="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calculs!$E$48:$AH$48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0"/>
          <c:order val="10"/>
          <c:tx>
            <c:strRef>
              <c:f>calculs!$B$37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calculs!$E$37:$AH$37</c:f>
              <c:numCache>
                <c:formatCode>General</c:formatCode>
                <c:ptCount val="30"/>
                <c:pt idx="0">
                  <c:v>6.3000000000000007</c:v>
                </c:pt>
                <c:pt idx="1">
                  <c:v>6.3000000000000007</c:v>
                </c:pt>
                <c:pt idx="2">
                  <c:v>6.3000000000000007</c:v>
                </c:pt>
                <c:pt idx="3">
                  <c:v>6.3000000000000007</c:v>
                </c:pt>
                <c:pt idx="4">
                  <c:v>6.3000000000000007</c:v>
                </c:pt>
                <c:pt idx="5">
                  <c:v>6.3000000000000007</c:v>
                </c:pt>
                <c:pt idx="6">
                  <c:v>6.3000000000000007</c:v>
                </c:pt>
                <c:pt idx="7">
                  <c:v>6.3000000000000007</c:v>
                </c:pt>
                <c:pt idx="8">
                  <c:v>6.3000000000000007</c:v>
                </c:pt>
                <c:pt idx="9">
                  <c:v>6.3000000000000007</c:v>
                </c:pt>
                <c:pt idx="10">
                  <c:v>6.3000000000000007</c:v>
                </c:pt>
                <c:pt idx="11">
                  <c:v>6.3000000000000007</c:v>
                </c:pt>
                <c:pt idx="12">
                  <c:v>6.3000000000000007</c:v>
                </c:pt>
                <c:pt idx="13">
                  <c:v>6.3000000000000007</c:v>
                </c:pt>
                <c:pt idx="14">
                  <c:v>6.3000000000000007</c:v>
                </c:pt>
                <c:pt idx="15">
                  <c:v>6.3000000000000007</c:v>
                </c:pt>
                <c:pt idx="16">
                  <c:v>6.3000000000000007</c:v>
                </c:pt>
                <c:pt idx="17">
                  <c:v>6.3000000000000007</c:v>
                </c:pt>
                <c:pt idx="18">
                  <c:v>6.3000000000000007</c:v>
                </c:pt>
                <c:pt idx="19">
                  <c:v>6.3000000000000007</c:v>
                </c:pt>
                <c:pt idx="20">
                  <c:v>6.3000000000000007</c:v>
                </c:pt>
                <c:pt idx="21">
                  <c:v>6.3000000000000007</c:v>
                </c:pt>
                <c:pt idx="22">
                  <c:v>6.3000000000000007</c:v>
                </c:pt>
                <c:pt idx="23">
                  <c:v>6.3000000000000007</c:v>
                </c:pt>
                <c:pt idx="24">
                  <c:v>6.3000000000000007</c:v>
                </c:pt>
                <c:pt idx="25">
                  <c:v>6.3000000000000007</c:v>
                </c:pt>
                <c:pt idx="26">
                  <c:v>6.3000000000000007</c:v>
                </c:pt>
                <c:pt idx="27">
                  <c:v>6.3000000000000007</c:v>
                </c:pt>
                <c:pt idx="28">
                  <c:v>6.3000000000000007</c:v>
                </c:pt>
                <c:pt idx="29">
                  <c:v>6.3000000000000007</c:v>
                </c:pt>
              </c:numCache>
            </c:numRef>
          </c:val>
          <c:smooth val="0"/>
        </c:ser>
        <c:ser>
          <c:idx val="11"/>
          <c:order val="11"/>
          <c:tx>
            <c:strRef>
              <c:f>calculs!$D$49</c:f>
              <c:strCache>
                <c:ptCount val="1"/>
                <c:pt idx="0">
                  <c:v>DÉBUT DU PROJET</c:v>
                </c:pt>
              </c:strCache>
            </c:strRef>
          </c:tx>
          <c:marker>
            <c:symbol val="circle"/>
            <c:size val="9"/>
            <c:spPr>
              <a:solidFill>
                <a:schemeClr val="accent1"/>
              </a:solidFill>
              <a:ln>
                <a:solidFill>
                  <a:schemeClr val="accent1"/>
                </a:solidFill>
              </a:ln>
            </c:spPr>
          </c:marker>
          <c:dLbls>
            <c:dLbl>
              <c:idx val="4"/>
              <c:layout>
                <c:manualLayout>
                  <c:x val="-0.1610379743637613"/>
                  <c:y val="-7.6076076076076152E-2"/>
                </c:manualLayout>
              </c:layout>
              <c:tx>
                <c:rich>
                  <a:bodyPr/>
                  <a:lstStyle/>
                  <a:p>
                    <a:r>
                      <a:rPr lang="en-US"/>
                      <a:t>déplacement skydom, percement et passage de cable</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0"/>
              <c:layout>
                <c:manualLayout>
                  <c:x val="-0.20223115074984915"/>
                  <c:y val="2.8028028028027955E-2"/>
                </c:manualLayout>
              </c:layout>
              <c:tx>
                <c:rich>
                  <a:bodyPr/>
                  <a:lstStyle/>
                  <a:p>
                    <a:r>
                      <a:rPr lang="en-US"/>
                      <a:t>LRC - cloison Stock Panneaux sandwich</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2"/>
          <c:order val="12"/>
          <c:tx>
            <c:strRef>
              <c:f>calculs!$B$38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calculs!$E$38:$AH$38</c:f>
              <c:numCache>
                <c:formatCode>General</c:formatCode>
                <c:ptCount val="30"/>
                <c:pt idx="0">
                  <c:v>#N/A</c:v>
                </c:pt>
                <c:pt idx="1">
                  <c:v>#N/A</c:v>
                </c:pt>
                <c:pt idx="2">
                  <c:v>#N/A</c:v>
                </c:pt>
                <c:pt idx="3">
                  <c:v>#N/A</c:v>
                </c:pt>
                <c:pt idx="4">
                  <c:v>#N/A</c:v>
                </c:pt>
                <c:pt idx="5">
                  <c:v>#N/A</c:v>
                </c:pt>
                <c:pt idx="6">
                  <c:v>5.3000000000000007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3"/>
          <c:order val="13"/>
          <c:tx>
            <c:strRef>
              <c:f>calculs!$D$50</c:f>
              <c:strCache>
                <c:ptCount val="1"/>
                <c:pt idx="0">
                  <c:v>JALON 7</c:v>
                </c:pt>
              </c:strCache>
            </c:strRef>
          </c:tx>
          <c:marker>
            <c:symbol val="circle"/>
            <c:size val="9"/>
            <c:spPr>
              <a:solidFill>
                <a:schemeClr val="accent1"/>
              </a:solidFill>
              <a:ln>
                <a:solidFill>
                  <a:schemeClr val="accent1"/>
                </a:solidFill>
              </a:ln>
            </c:spPr>
          </c:marker>
          <c:dLbls>
            <c:dLbl>
              <c:idx val="10"/>
              <c:layout>
                <c:manualLayout>
                  <c:x val="-0.15221416785129768"/>
                  <c:y val="-4.004004004004004E-2"/>
                </c:manualLayout>
              </c:layout>
              <c:tx>
                <c:rich>
                  <a:bodyPr/>
                  <a:lstStyle/>
                  <a:p>
                    <a:r>
                      <a:rPr lang="en-US"/>
                      <a:t>LRC Cloison panneaux sandwich atelier</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8"/>
              <c:layout>
                <c:manualLayout>
                  <c:x val="-0.20660950539379408"/>
                  <c:y val="0.10010010010010011"/>
                </c:manualLayout>
              </c:layout>
              <c:tx>
                <c:rich>
                  <a:bodyPr/>
                  <a:lstStyle/>
                  <a:p>
                    <a:r>
                      <a:rPr lang="en-US"/>
                      <a:t>AIR PLUS - Tube extracteur et VMC</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calculs!$E$50:$AH$50</c:f>
              <c:numCache>
                <c:formatCode>General</c:formatCode>
                <c:ptCount val="30"/>
                <c:pt idx="0">
                  <c:v>#N/A</c:v>
                </c:pt>
                <c:pt idx="1">
                  <c:v>#N/A</c:v>
                </c:pt>
                <c:pt idx="2">
                  <c:v>#N/A</c:v>
                </c:pt>
                <c:pt idx="3">
                  <c:v>#N/A</c:v>
                </c:pt>
                <c:pt idx="4">
                  <c:v>#N/A</c:v>
                </c:pt>
                <c:pt idx="5">
                  <c:v>#N/A</c:v>
                </c:pt>
                <c:pt idx="6">
                  <c:v>5.3000000000000007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4"/>
          <c:order val="14"/>
          <c:tx>
            <c:strRef>
              <c:f>calculs!$B$39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4.3000000000000007</c:v>
                </c:pt>
                <c:pt idx="17">
                  <c:v>4.3000000000000007</c:v>
                </c:pt>
                <c:pt idx="18">
                  <c:v>4.3000000000000007</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5"/>
          <c:order val="15"/>
          <c:tx>
            <c:strRef>
              <c:f>calculs!$D$51</c:f>
              <c:strCache>
                <c:ptCount val="1"/>
                <c:pt idx="0">
                  <c:v>JALON 8</c:v>
                </c:pt>
              </c:strCache>
            </c:strRef>
          </c:tx>
          <c:spPr>
            <a:ln cap="sq"/>
          </c:spPr>
          <c:marker>
            <c:symbol val="circle"/>
            <c:size val="9"/>
            <c:spPr>
              <a:solidFill>
                <a:schemeClr val="accent1"/>
              </a:solidFill>
              <a:ln>
                <a:solidFill>
                  <a:schemeClr val="accent1"/>
                </a:solidFill>
              </a:ln>
            </c:spPr>
          </c:marker>
          <c:dLbls>
            <c:dLbl>
              <c:idx val="18"/>
              <c:layout>
                <c:manualLayout>
                  <c:x val="-0.20761028541351534"/>
                  <c:y val="-6.8068068068068074E-2"/>
                </c:manualLayout>
              </c:layout>
              <c:tx>
                <c:rich>
                  <a:bodyPr/>
                  <a:lstStyle/>
                  <a:p>
                    <a:r>
                      <a:rPr lang="en-US"/>
                      <a:t>AIR Flux - Réseau Air Comprimé </a:t>
                    </a:r>
                  </a:p>
                </c:rich>
              </c:tx>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4.3000000000000007</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6"/>
          <c:order val="16"/>
          <c:tx>
            <c:strRef>
              <c:f>calculs!$B$40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3.3000000000000007</c:v>
                </c:pt>
                <c:pt idx="27">
                  <c:v>3.3000000000000007</c:v>
                </c:pt>
                <c:pt idx="28">
                  <c:v>3.3000000000000007</c:v>
                </c:pt>
                <c:pt idx="29">
                  <c:v>#N/A</c:v>
                </c:pt>
              </c:numCache>
            </c:numRef>
          </c:val>
          <c:smooth val="0"/>
        </c:ser>
        <c:ser>
          <c:idx val="17"/>
          <c:order val="17"/>
          <c:tx>
            <c:strRef>
              <c:f>calculs!$D$52</c:f>
              <c:strCache>
                <c:ptCount val="1"/>
                <c:pt idx="0">
                  <c:v>JALON 9</c:v>
                </c:pt>
              </c:strCache>
            </c:strRef>
          </c:tx>
          <c:marker>
            <c:symbol val="circle"/>
            <c:size val="9"/>
            <c:spPr>
              <a:solidFill>
                <a:schemeClr val="accent1"/>
              </a:solidFill>
              <a:ln>
                <a:solidFill>
                  <a:schemeClr val="accent1"/>
                </a:solidFill>
              </a:ln>
            </c:spPr>
          </c:marker>
          <c:dLbls>
            <c:dLbl>
              <c:idx val="25"/>
              <c:layout/>
              <c:tx>
                <c:rich>
                  <a:bodyPr/>
                  <a:lstStyle/>
                  <a:p>
                    <a:r>
                      <a:rPr lang="en-US"/>
                      <a:t>PERA faux plafond labo - </a:t>
                    </a:r>
                  </a:p>
                </c:rich>
              </c:tx>
              <c:dLblPos val="l"/>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3.3000000000000007</c:v>
                </c:pt>
                <c:pt idx="29">
                  <c:v>#N/A</c:v>
                </c:pt>
              </c:numCache>
            </c:numRef>
          </c:val>
          <c:smooth val="0"/>
        </c:ser>
        <c:ser>
          <c:idx val="18"/>
          <c:order val="18"/>
          <c:tx>
            <c:v>Today</c:v>
          </c:tx>
          <c:marker>
            <c:symbol val="none"/>
          </c:marker>
          <c:errBars>
            <c:errDir val="y"/>
            <c:errBarType val="both"/>
            <c:errValType val="fixedVal"/>
            <c:noEndCap val="0"/>
            <c:val val="10"/>
            <c:spPr>
              <a:ln w="263525">
                <a:solidFill>
                  <a:schemeClr val="bg1">
                    <a:lumMod val="95000"/>
                  </a:schemeClr>
                </a:solidFill>
              </a:ln>
            </c:spPr>
          </c:errBars>
          <c:val>
            <c:numRef>
              <c:f>calculs!$E$56:$AH$56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9"/>
          <c:order val="19"/>
          <c:tx>
            <c:strRef>
              <c:f>calculs!$D$58</c:f>
              <c:strCache>
                <c:ptCount val="1"/>
                <c:pt idx="0">
                  <c:v>juil 2018</c:v>
                </c:pt>
              </c:strCache>
            </c:strRef>
          </c:tx>
          <c:spPr>
            <a:ln w="228600" cap="sq">
              <a:solidFill>
                <a:schemeClr val="accent3"/>
              </a:solidFill>
            </a:ln>
          </c:spPr>
          <c:marker>
            <c:symbol val="none"/>
          </c:marker>
          <c:val>
            <c:numRef>
              <c:f>calculs!$E$58:$AH$58</c:f>
              <c:numCache>
                <c:formatCode>General</c:formatCode>
                <c:ptCount val="3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#N/A</c:v>
                </c:pt>
                <c:pt idx="21">
                  <c:v>#N/A</c:v>
                </c:pt>
                <c:pt idx="22">
                  <c:v>#N/A</c:v>
                </c:pt>
                <c:pt idx="23">
                  <c:v>#N/A</c:v>
                </c:pt>
                <c:pt idx="24">
                  <c:v>#N/A</c:v>
                </c:pt>
                <c:pt idx="25">
                  <c:v>#N/A</c:v>
                </c:pt>
                <c:pt idx="26">
                  <c:v>#N/A</c:v>
                </c:pt>
                <c:pt idx="27">
                  <c:v>#N/A</c:v>
                </c:pt>
                <c:pt idx="28">
                  <c:v>#N/A</c:v>
                </c:pt>
                <c:pt idx="29">
                  <c:v>#N/A</c:v>
                </c:pt>
              </c:numCache>
            </c:numRef>
          </c:val>
          <c:smooth val="0"/>
        </c:ser>
        <c:ser>
          <c:idx val="20"/>
          <c:order val="20"/>
          <c:tx>
            <c:strRef>
              <c:f>calculs!$D$61</c:f>
              <c:strCache>
                <c:ptCount val="1"/>
                <c:pt idx="0">
                  <c:v>août 2018</c:v>
                </c:pt>
              </c:strCache>
            </c:strRef>
          </c:tx>
          <c:spPr>
            <a:ln w="228600" cap="sq">
              <a:solidFill>
                <a:schemeClr val="accent2"/>
              </a:solidFill>
            </a:ln>
          </c:spPr>
          <c:marker>
            <c:symbol val="none"/>
          </c:marker>
          <c:val>
            <c:numRef>
              <c:f>calculs!$E$61:$AH$61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0.5</c:v>
                </c:pt>
                <c:pt idx="21">
                  <c:v>0.5</c:v>
                </c:pt>
                <c:pt idx="22">
                  <c:v>0.5</c:v>
                </c:pt>
                <c:pt idx="23">
                  <c:v>0.5</c:v>
                </c:pt>
                <c:pt idx="24">
                  <c:v>0.5</c:v>
                </c:pt>
                <c:pt idx="25">
                  <c:v>0.5</c:v>
                </c:pt>
                <c:pt idx="26">
                  <c:v>0.5</c:v>
                </c:pt>
                <c:pt idx="27">
                  <c:v>0.5</c:v>
                </c:pt>
                <c:pt idx="28">
                  <c:v>0.5</c:v>
                </c:pt>
                <c:pt idx="29">
                  <c:v>0.5</c:v>
                </c:pt>
              </c:numCache>
            </c:numRef>
          </c:val>
          <c:smooth val="0"/>
        </c:ser>
        <c:ser>
          <c:idx val="21"/>
          <c:order val="21"/>
          <c:tx>
            <c:strRef>
              <c:f>calculs!$D$66</c:f>
              <c:strCache>
                <c:ptCount val="1"/>
                <c:pt idx="0">
                  <c:v>août 2018</c:v>
                </c:pt>
              </c:strCache>
            </c:strRef>
          </c:tx>
          <c:marker>
            <c:symbol val="none"/>
          </c:marker>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0.5</c:v>
                </c:pt>
                <c:pt idx="22">
                  <c:v>#N/A</c:v>
                </c:pt>
                <c:pt idx="23">
                  <c:v>#N/A</c:v>
                </c:pt>
                <c:pt idx="24">
                  <c:v>#N/A</c:v>
                </c:pt>
                <c:pt idx="25">
                  <c:v>#N/A</c:v>
                </c:pt>
                <c:pt idx="26">
                  <c:v>#N/A</c:v>
                </c:pt>
                <c:pt idx="27">
                  <c:v>#N/A</c:v>
                </c:pt>
                <c:pt idx="28">
                  <c:v>#N/A</c:v>
                </c:pt>
                <c:pt idx="29">
                  <c:v>#N/A</c:v>
                </c:pt>
              </c:numCache>
            </c:numRef>
          </c:val>
          <c:smooth val="0"/>
        </c:ser>
        <c:ser>
          <c:idx val="22"/>
          <c:order val="22"/>
          <c:tx>
            <c:strRef>
              <c:f>calculs!$D$65</c:f>
              <c:strCache>
                <c:ptCount val="1"/>
                <c:pt idx="0">
                  <c:v>juil 2018</c:v>
                </c:pt>
              </c:strCache>
            </c:strRef>
          </c:tx>
          <c:spPr>
            <a:ln w="209550" cap="sq"/>
          </c:spPr>
          <c:marker>
            <c:symbol val="none"/>
          </c:marker>
          <c:dPt>
            <c:idx val="2"/>
            <c:bubble3D val="0"/>
            <c:spPr>
              <a:ln w="28575" cap="sq"/>
            </c:spPr>
          </c:dPt>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4"/>
          <c:order val="23"/>
          <c:tx>
            <c:v>Ligne en pointillés pour les jours</c:v>
          </c:tx>
          <c:spPr>
            <a:ln w="15875">
              <a:solidFill>
                <a:schemeClr val="tx2"/>
              </a:solidFill>
            </a:ln>
          </c:spPr>
          <c:marker>
            <c:symbol val="circle"/>
            <c:size val="5"/>
            <c:spPr>
              <a:solidFill>
                <a:schemeClr val="tx2"/>
              </a:solidFill>
              <a:ln>
                <a:noFill/>
              </a:ln>
            </c:spPr>
          </c:marker>
          <c:dLbls>
            <c:dLbl>
              <c:idx val="0"/>
              <c:layout/>
              <c:tx>
                <c:strRef>
                  <c:f>calculs!$E$72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{5C802CF2-6F3D-4B56-B966-7E2B20311B21}</c15:txfldGUID>
                      <c15:f>calculs!$E$72</c15:f>
                      <c15:dlblFieldTableCache>
                        <c:ptCount val="1"/>
                        <c:pt idx="0">
                          <c:v>12</c:v>
                        </c:pt>
                      </c15:dlblFieldTableCache>
                    </c15:dlblFTEntry>
                  </c15:dlblFieldTable>
                  <c15:showDataLabelsRange val="0"/>
                </c:ext>
              </c:extLst>
            </c:dLbl>
            <c:dLbl>
              <c:idx val="1"/>
              <c:layout/>
              <c:tx>
                <c:strRef>
                  <c:f>calculs!$F$72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{B9F6A2B8-0A06-4C93-8571-DBE9BE819FAF}</c15:txfldGUID>
                      <c15:f>calculs!$F$72</c15:f>
                      <c15:dlblFieldTableCache>
                        <c:ptCount val="1"/>
                        <c:pt idx="0">
                          <c:v>13</c:v>
                        </c:pt>
                      </c15:dlblFieldTableCache>
                    </c15:dlblFTEntry>
                  </c15:dlblFieldTable>
                  <c15:showDataLabelsRange val="0"/>
                </c:ext>
              </c:extLst>
            </c:dLbl>
            <c:dLbl>
              <c:idx val="2"/>
              <c:layout/>
              <c:tx>
                <c:strRef>
                  <c:f>calculs!$G$72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{AC2B36F1-C9C4-4430-8C9B-F8039B688BEB}</c15:txfldGUID>
                      <c15:f>calculs!$G$72</c15:f>
                      <c15:dlblFieldTableCache>
                        <c:ptCount val="1"/>
                        <c:pt idx="0">
                          <c:v>14</c:v>
                        </c:pt>
                      </c15:dlblFieldTableCache>
                    </c15:dlblFTEntry>
                  </c15:dlblFieldTable>
                  <c15:showDataLabelsRange val="0"/>
                </c:ext>
              </c:extLst>
            </c:dLbl>
            <c:dLbl>
              <c:idx val="3"/>
              <c:layout/>
              <c:tx>
                <c:strRef>
                  <c:f>calculs!$H$72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{432E2B00-9C2F-4874-BE61-E9D121CE2BBC}</c15:txfldGUID>
                      <c15:f>calculs!$H$72</c15:f>
                      <c15:dlblFieldTableCache>
                        <c:ptCount val="1"/>
                        <c:pt idx="0">
                          <c:v>15</c:v>
                        </c:pt>
                      </c15:dlblFieldTableCache>
                    </c15:dlblFTEntry>
                  </c15:dlblFieldTable>
                  <c15:showDataLabelsRange val="0"/>
                </c:ext>
              </c:extLst>
            </c:dLbl>
            <c:dLbl>
              <c:idx val="4"/>
              <c:layout/>
              <c:tx>
                <c:strRef>
                  <c:f>calculs!$I$72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{DBC55673-2E0B-47FB-BFF6-5DB9E955D6B4}</c15:txfldGUID>
                      <c15:f>calculs!$I$72</c15:f>
                      <c15:dlblFieldTableCache>
                        <c:ptCount val="1"/>
                        <c:pt idx="0">
                          <c:v>16</c:v>
                        </c:pt>
                      </c15:dlblFieldTableCache>
                    </c15:dlblFTEntry>
                  </c15:dlblFieldTable>
                  <c15:showDataLabelsRange val="0"/>
                </c:ext>
              </c:extLst>
            </c:dLbl>
            <c:dLbl>
              <c:idx val="5"/>
              <c:layout/>
              <c:tx>
                <c:strRef>
                  <c:f>calculs!$J$72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{3934C874-BD17-48A0-B8AA-428C3AF8588A}</c15:txfldGUID>
                      <c15:f>calculs!$J$72</c15:f>
                      <c15:dlblFieldTableCache>
                        <c:ptCount val="1"/>
                        <c:pt idx="0">
                          <c:v>17</c:v>
                        </c:pt>
                      </c15:dlblFieldTableCache>
                    </c15:dlblFTEntry>
                  </c15:dlblFieldTable>
                  <c15:showDataLabelsRange val="0"/>
                </c:ext>
              </c:extLst>
            </c:dLbl>
            <c:dLbl>
              <c:idx val="6"/>
              <c:layout/>
              <c:tx>
                <c:strRef>
                  <c:f>calculs!$K$72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{9C545F0B-1AF5-4158-B4E4-7041B8130ADC}</c15:txfldGUID>
                      <c15:f>calculs!$K$72</c15:f>
                      <c15:dlblFieldTableCache>
                        <c:ptCount val="1"/>
                        <c:pt idx="0">
                          <c:v>18</c:v>
                        </c:pt>
                      </c15:dlblFieldTableCache>
                    </c15:dlblFTEntry>
                  </c15:dlblFieldTable>
                  <c15:showDataLabelsRange val="0"/>
                </c:ext>
              </c:extLst>
            </c:dLbl>
            <c:dLbl>
              <c:idx val="7"/>
              <c:layout/>
              <c:tx>
                <c:strRef>
                  <c:f>calculs!$L$72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{A0C5962B-312C-44FB-AF2D-A70A11993791}</c15:txfldGUID>
                      <c15:f>calculs!$L$72</c15:f>
                      <c15:dlblFieldTableCache>
                        <c:ptCount val="1"/>
                        <c:pt idx="0">
                          <c:v>19</c:v>
                        </c:pt>
                      </c15:dlblFieldTableCache>
                    </c15:dlblFTEntry>
                  </c15:dlblFieldTable>
                  <c15:showDataLabelsRange val="0"/>
                </c:ext>
              </c:extLst>
            </c:dLbl>
            <c:dLbl>
              <c:idx val="8"/>
              <c:layout/>
              <c:tx>
                <c:strRef>
                  <c:f>calculs!$M$72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{49E01057-ECD9-4274-AC62-855751A8F637}</c15:txfldGUID>
                      <c15:f>calculs!$M$72</c15:f>
                      <c15:dlblFieldTableCache>
                        <c:ptCount val="1"/>
                        <c:pt idx="0">
                          <c:v>20</c:v>
                        </c:pt>
                      </c15:dlblFieldTableCache>
                    </c15:dlblFTEntry>
                  </c15:dlblFieldTable>
                  <c15:showDataLabelsRange val="0"/>
                </c:ext>
              </c:extLst>
            </c:dLbl>
            <c:dLbl>
              <c:idx val="9"/>
              <c:layout/>
              <c:tx>
                <c:strRef>
                  <c:f>calculs!$N$72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{87D16E1E-5DB4-45D7-A2AA-318E98D5005D}</c15:txfldGUID>
                      <c15:f>calculs!$N$72</c15:f>
                      <c15:dlblFieldTableCache>
                        <c:ptCount val="1"/>
                        <c:pt idx="0">
                          <c:v>21</c:v>
                        </c:pt>
                      </c15:dlblFieldTableCache>
                    </c15:dlblFTEntry>
                  </c15:dlblFieldTable>
                  <c15:showDataLabelsRange val="0"/>
                </c:ext>
              </c:extLst>
            </c:dLbl>
            <c:dLbl>
              <c:idx val="10"/>
              <c:layout/>
              <c:tx>
                <c:strRef>
                  <c:f>calculs!$O$72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{9BED4314-0A01-41F0-A6D8-AE515267A19D}</c15:txfldGUID>
                      <c15:f>calculs!$O$72</c15:f>
                      <c15:dlblFieldTableCache>
                        <c:ptCount val="1"/>
                        <c:pt idx="0">
                          <c:v>22</c:v>
                        </c:pt>
                      </c15:dlblFieldTableCache>
                    </c15:dlblFTEntry>
                  </c15:dlblFieldTable>
                  <c15:showDataLabelsRange val="0"/>
                </c:ext>
              </c:extLst>
            </c:dLbl>
            <c:dLbl>
              <c:idx val="11"/>
              <c:layout/>
              <c:tx>
                <c:strRef>
                  <c:f>calculs!$P$72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{BEF467BD-45BC-497E-80A2-22ED3C34FB42}</c15:txfldGUID>
                      <c15:f>calculs!$P$72</c15:f>
                      <c15:dlblFieldTableCache>
                        <c:ptCount val="1"/>
                        <c:pt idx="0">
                          <c:v>23</c:v>
                        </c:pt>
                      </c15:dlblFieldTableCache>
                    </c15:dlblFTEntry>
                  </c15:dlblFieldTable>
                  <c15:showDataLabelsRange val="0"/>
                </c:ext>
              </c:extLst>
            </c:dLbl>
            <c:dLbl>
              <c:idx val="12"/>
              <c:layout/>
              <c:tx>
                <c:strRef>
                  <c:f>calculs!$Q$72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{DDAD97EE-8129-47BC-88E2-D53C3D17E49C}</c15:txfldGUID>
                      <c15:f>calculs!$Q$72</c15:f>
                      <c15:dlblFieldTableCache>
                        <c:ptCount val="1"/>
                        <c:pt idx="0">
                          <c:v>24</c:v>
                        </c:pt>
                      </c15:dlblFieldTableCache>
                    </c15:dlblFTEntry>
                  </c15:dlblFieldTable>
                  <c15:showDataLabelsRange val="0"/>
                </c:ext>
              </c:extLst>
            </c:dLbl>
            <c:dLbl>
              <c:idx val="13"/>
              <c:layout/>
              <c:tx>
                <c:strRef>
                  <c:f>calculs!$R$72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{3C3683D2-CE54-465E-AB69-CAAD6755CDD6}</c15:txfldGUID>
                      <c15:f>calculs!$R$72</c15:f>
                      <c15:dlblFieldTableCache>
                        <c:ptCount val="1"/>
                        <c:pt idx="0">
                          <c:v>25</c:v>
                        </c:pt>
                      </c15:dlblFieldTableCache>
                    </c15:dlblFTEntry>
                  </c15:dlblFieldTable>
                  <c15:showDataLabelsRange val="0"/>
                </c:ext>
              </c:extLst>
            </c:dLbl>
            <c:dLbl>
              <c:idx val="14"/>
              <c:layout/>
              <c:tx>
                <c:strRef>
                  <c:f>calculs!$S$72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{1066A498-5D0F-4FED-9214-CF8AA4312B73}</c15:txfldGUID>
                      <c15:f>calculs!$S$72</c15:f>
                      <c15:dlblFieldTableCache>
                        <c:ptCount val="1"/>
                        <c:pt idx="0">
                          <c:v>26</c:v>
                        </c:pt>
                      </c15:dlblFieldTableCache>
                    </c15:dlblFTEntry>
                  </c15:dlblFieldTable>
                  <c15:showDataLabelsRange val="0"/>
                </c:ext>
              </c:extLst>
            </c:dLbl>
            <c:dLbl>
              <c:idx val="15"/>
              <c:layout/>
              <c:tx>
                <c:strRef>
                  <c:f>calculs!$T$72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{7AA8C450-A752-483C-9082-A5118529EF67}</c15:txfldGUID>
                      <c15:f>calculs!$T$72</c15:f>
                      <c15:dlblFieldTableCache>
                        <c:ptCount val="1"/>
                        <c:pt idx="0">
                          <c:v>27</c:v>
                        </c:pt>
                      </c15:dlblFieldTableCache>
                    </c15:dlblFTEntry>
                  </c15:dlblFieldTable>
                  <c15:showDataLabelsRange val="0"/>
                </c:ext>
              </c:extLst>
            </c:dLbl>
            <c:dLbl>
              <c:idx val="16"/>
              <c:layout/>
              <c:tx>
                <c:strRef>
                  <c:f>calculs!$U$72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{6619F1BC-C302-4DD4-AF54-2D426E6E3F0D}</c15:txfldGUID>
                      <c15:f>calculs!$U$72</c15:f>
                      <c15:dlblFieldTableCache>
                        <c:ptCount val="1"/>
                        <c:pt idx="0">
                          <c:v>28</c:v>
                        </c:pt>
                      </c15:dlblFieldTableCache>
                    </c15:dlblFTEntry>
                  </c15:dlblFieldTable>
                  <c15:showDataLabelsRange val="0"/>
                </c:ext>
              </c:extLst>
            </c:dLbl>
            <c:dLbl>
              <c:idx val="17"/>
              <c:layout/>
              <c:tx>
                <c:strRef>
                  <c:f>calculs!$V$72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{06D1A5AE-6F0D-47AA-839E-DBA60C36CD5D}</c15:txfldGUID>
                      <c15:f>calculs!$V$72</c15:f>
                      <c15:dlblFieldTableCache>
                        <c:ptCount val="1"/>
                        <c:pt idx="0">
                          <c:v>29</c:v>
                        </c:pt>
                      </c15:dlblFieldTableCache>
                    </c15:dlblFTEntry>
                  </c15:dlblFieldTable>
                  <c15:showDataLabelsRange val="0"/>
                </c:ext>
              </c:extLst>
            </c:dLbl>
            <c:dLbl>
              <c:idx val="18"/>
              <c:layout/>
              <c:tx>
                <c:strRef>
                  <c:f>calculs!$W$72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{CF558E50-7126-4D5F-8C71-31E2A2C3ACCD}</c15:txfldGUID>
                      <c15:f>calculs!$W$72</c15:f>
                      <c15:dlblFieldTableCache>
                        <c:ptCount val="1"/>
                        <c:pt idx="0">
                          <c:v>30</c:v>
                        </c:pt>
                      </c15:dlblFieldTableCache>
                    </c15:dlblFTEntry>
                  </c15:dlblFieldTable>
                  <c15:showDataLabelsRange val="0"/>
                </c:ext>
              </c:extLst>
            </c:dLbl>
            <c:dLbl>
              <c:idx val="19"/>
              <c:layout/>
              <c:tx>
                <c:strRef>
                  <c:f>calculs!$X$72</c:f>
                  <c:strCache>
                    <c:ptCount val="1"/>
                    <c:pt idx="0">
                      <c:v>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{F89DE68F-2144-40E7-A871-CB65BD264AB0}</c15:txfldGUID>
                      <c15:f>calculs!$X$72</c15:f>
                      <c15:dlblFieldTableCache>
                        <c:ptCount val="1"/>
                        <c:pt idx="0">
                          <c:v>31</c:v>
                        </c:pt>
                      </c15:dlblFieldTableCache>
                    </c15:dlblFTEntry>
                  </c15:dlblFieldTable>
                  <c15:showDataLabelsRange val="0"/>
                </c:ext>
              </c:extLst>
            </c:dLbl>
            <c:dLbl>
              <c:idx val="20"/>
              <c:layout/>
              <c:tx>
                <c:strRef>
                  <c:f>calculs!$Y$72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{CF1BF9C8-CAAE-4284-9F94-B823F528B7C7}</c15:txfldGUID>
                      <c15:f>calculs!$Y$72</c15:f>
                      <c15:dlblFieldTableCache>
                        <c:ptCount val="1"/>
                        <c:pt idx="0">
                          <c:v>01</c:v>
                        </c:pt>
                      </c15:dlblFieldTableCache>
                    </c15:dlblFTEntry>
                  </c15:dlblFieldTable>
                  <c15:showDataLabelsRange val="0"/>
                </c:ext>
              </c:extLst>
            </c:dLbl>
            <c:dLbl>
              <c:idx val="21"/>
              <c:layout/>
              <c:tx>
                <c:strRef>
                  <c:f>calculs!$Z$72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{3CEA2B7F-CD3B-41E6-ABEA-A1E547D22326}</c15:txfldGUID>
                      <c15:f>calculs!$Z$72</c15:f>
                      <c15:dlblFieldTableCache>
                        <c:ptCount val="1"/>
                        <c:pt idx="0">
                          <c:v>02</c:v>
                        </c:pt>
                      </c15:dlblFieldTableCache>
                    </c15:dlblFTEntry>
                  </c15:dlblFieldTable>
                  <c15:showDataLabelsRange val="0"/>
                </c:ext>
              </c:extLst>
            </c:dLbl>
            <c:dLbl>
              <c:idx val="22"/>
              <c:layout/>
              <c:tx>
                <c:strRef>
                  <c:f>calculs!$AA$72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{549BCD72-AD21-4856-9E39-9F61CEEA0D8F}</c15:txfldGUID>
                      <c15:f>calculs!$AA$72</c15:f>
                      <c15:dlblFieldTableCache>
                        <c:ptCount val="1"/>
                        <c:pt idx="0">
                          <c:v>03</c:v>
                        </c:pt>
                      </c15:dlblFieldTableCache>
                    </c15:dlblFTEntry>
                  </c15:dlblFieldTable>
                  <c15:showDataLabelsRange val="0"/>
                </c:ext>
              </c:extLst>
            </c:dLbl>
            <c:dLbl>
              <c:idx val="23"/>
              <c:layout/>
              <c:tx>
                <c:strRef>
                  <c:f>calculs!$AB$72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{D532BAD4-74D2-4F6A-84A2-3486ADABF270}</c15:txfldGUID>
                      <c15:f>calculs!$AB$72</c15:f>
                      <c15:dlblFieldTableCache>
                        <c:ptCount val="1"/>
                        <c:pt idx="0">
                          <c:v>04</c:v>
                        </c:pt>
                      </c15:dlblFieldTableCache>
                    </c15:dlblFTEntry>
                  </c15:dlblFieldTable>
                  <c15:showDataLabelsRange val="0"/>
                </c:ext>
              </c:extLst>
            </c:dLbl>
            <c:dLbl>
              <c:idx val="24"/>
              <c:layout/>
              <c:tx>
                <c:strRef>
                  <c:f>calculs!$AC$72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{E22F53FE-28D2-4E38-B371-85202257EC44}</c15:txfldGUID>
                      <c15:f>calculs!$AC$72</c15:f>
                      <c15:dlblFieldTableCache>
                        <c:ptCount val="1"/>
                        <c:pt idx="0">
                          <c:v>05</c:v>
                        </c:pt>
                      </c15:dlblFieldTableCache>
                    </c15:dlblFTEntry>
                  </c15:dlblFieldTable>
                  <c15:showDataLabelsRange val="0"/>
                </c:ext>
              </c:extLst>
            </c:dLbl>
            <c:dLbl>
              <c:idx val="25"/>
              <c:layout/>
              <c:tx>
                <c:strRef>
                  <c:f>calculs!$AD$72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{C93FE52A-CCE1-4100-BBD5-137C25D6331F}</c15:txfldGUID>
                      <c15:f>calculs!$AD$72</c15:f>
                      <c15:dlblFieldTableCache>
                        <c:ptCount val="1"/>
                        <c:pt idx="0">
                          <c:v>06</c:v>
                        </c:pt>
                      </c15:dlblFieldTableCache>
                    </c15:dlblFTEntry>
                  </c15:dlblFieldTable>
                  <c15:showDataLabelsRange val="0"/>
                </c:ext>
              </c:extLst>
            </c:dLbl>
            <c:dLbl>
              <c:idx val="26"/>
              <c:layout/>
              <c:tx>
                <c:strRef>
                  <c:f>calculs!$AE$72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{CF17AB21-EA51-4FD4-AC87-E9D4F4C0D634}</c15:txfldGUID>
                      <c15:f>calculs!$AE$72</c15:f>
                      <c15:dlblFieldTableCache>
                        <c:ptCount val="1"/>
                        <c:pt idx="0">
                          <c:v>07</c:v>
                        </c:pt>
                      </c15:dlblFieldTableCache>
                    </c15:dlblFTEntry>
                  </c15:dlblFieldTable>
                  <c15:showDataLabelsRange val="0"/>
                </c:ext>
              </c:extLst>
            </c:dLbl>
            <c:dLbl>
              <c:idx val="27"/>
              <c:layout/>
              <c:tx>
                <c:strRef>
                  <c:f>calculs!$AF$72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{6A5EA9EC-E883-4184-9F0B-A87D2038DCB8}</c15:txfldGUID>
                      <c15:f>calculs!$AF$72</c15:f>
                      <c15:dlblFieldTableCache>
                        <c:ptCount val="1"/>
                        <c:pt idx="0">
                          <c:v>08</c:v>
                        </c:pt>
                      </c15:dlblFieldTableCache>
                    </c15:dlblFTEntry>
                  </c15:dlblFieldTable>
                  <c15:showDataLabelsRange val="0"/>
                </c:ext>
              </c:extLst>
            </c:dLbl>
            <c:dLbl>
              <c:idx val="28"/>
              <c:layout/>
              <c:tx>
                <c:strRef>
                  <c:f>calculs!$AG$72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{7C9B8E8E-48E6-4683-B21B-BD852DFB78CA}</c15:txfldGUID>
                      <c15:f>calculs!$AG$72</c15:f>
                      <c15:dlblFieldTableCache>
                        <c:ptCount val="1"/>
                        <c:pt idx="0">
                          <c:v>09</c:v>
                        </c:pt>
                      </c15:dlblFieldTableCache>
                    </c15:dlblFTEntry>
                  </c15:dlblFieldTable>
                  <c15:showDataLabelsRange val="0"/>
                </c:ext>
              </c:extLst>
            </c:dLbl>
            <c:dLbl>
              <c:idx val="29"/>
              <c:layout/>
              <c:tx>
                <c:strRef>
                  <c:f>calculs!$AH$72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{CADFAB54-A7AA-4444-BB62-03D29FCCD287}</c15:txfldGUID>
                      <c15:f>calculs!$AH$72</c15:f>
                      <c15:dlblFieldTableCache>
                        <c:ptCount val="1"/>
                        <c:pt idx="0">
                          <c:v>10</c:v>
                        </c:pt>
                      </c15:dlblFieldTableCache>
                    </c15:dlblFTEntry>
                  </c15:dlblFieldTable>
                  <c15:showDataLabelsRange val="0"/>
                </c:ext>
              </c:extLst>
            </c:dLbl>
            <c:spPr>
              <a:noFill/>
              <a:ln>
                <a:noFill/>
              </a:ln>
              <a:effectLst/>
            </c:spPr>
            <c:txPr>
              <a:bodyPr/>
              <a:lstStyle/>
              <a:p>
                <a:pPr>
                  <a:defRPr sz="75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3"/>
          <c:order val="24"/>
          <c:tx>
            <c:v>Ligne en pointillés pour les jours applicable aux étiquettes de texte</c:v>
          </c:tx>
          <c:spPr>
            <a:ln>
              <a:noFill/>
            </a:ln>
          </c:spPr>
          <c:marker>
            <c:symbol val="none"/>
          </c:marker>
          <c:dLbls>
            <c:dLbl>
              <c:idx val="0"/>
              <c:layout/>
              <c:tx>
                <c:strRef>
                  <c:f>calculs!$E$70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{41D43B2E-22F6-4D63-B765-122A2C34FBF0}</c15:txfldGUID>
                      <c15:f>calculs!$E$70</c15:f>
                      <c15:dlblFieldTableCache>
                        <c:ptCount val="1"/>
                        <c:pt idx="0">
                          <c:v>JEU</c:v>
                        </c:pt>
                      </c15:dlblFieldTableCache>
                    </c15:dlblFTEntry>
                  </c15:dlblFieldTable>
                  <c15:showDataLabelsRange val="0"/>
                </c:ext>
              </c:extLst>
            </c:dLbl>
            <c:dLbl>
              <c:idx val="1"/>
              <c:layout/>
              <c:tx>
                <c:strRef>
                  <c:f>calculs!$F$70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{05A61BE4-C12F-4B10-99EF-12D357F61A12}</c15:txfldGUID>
                      <c15:f>calculs!$F$70</c15:f>
                      <c15:dlblFieldTableCache>
                        <c:ptCount val="1"/>
                        <c:pt idx="0">
                          <c:v>VEN</c:v>
                        </c:pt>
                      </c15:dlblFieldTableCache>
                    </c15:dlblFTEntry>
                  </c15:dlblFieldTable>
                  <c15:showDataLabelsRange val="0"/>
                </c:ext>
              </c:extLst>
            </c:dLbl>
            <c:dLbl>
              <c:idx val="2"/>
              <c:layout/>
              <c:tx>
                <c:strRef>
                  <c:f>calculs!$G$70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{A6FD3555-0D6B-4CD5-8212-293C0F8FAD64}</c15:txfldGUID>
                      <c15:f>calculs!$G$70</c15:f>
                      <c15:dlblFieldTableCache>
                        <c:ptCount val="1"/>
                        <c:pt idx="0">
                          <c:v>SAM</c:v>
                        </c:pt>
                      </c15:dlblFieldTableCache>
                    </c15:dlblFTEntry>
                  </c15:dlblFieldTable>
                  <c15:showDataLabelsRange val="0"/>
                </c:ext>
              </c:extLst>
            </c:dLbl>
            <c:dLbl>
              <c:idx val="3"/>
              <c:layout/>
              <c:tx>
                <c:strRef>
                  <c:f>calculs!$H$70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{69E0125D-3B6D-49BA-B0EC-16D7516309FC}</c15:txfldGUID>
                      <c15:f>calculs!$H$70</c15:f>
                      <c15:dlblFieldTableCache>
                        <c:ptCount val="1"/>
                        <c:pt idx="0">
                          <c:v>DIM</c:v>
                        </c:pt>
                      </c15:dlblFieldTableCache>
                    </c15:dlblFTEntry>
                  </c15:dlblFieldTable>
                  <c15:showDataLabelsRange val="0"/>
                </c:ext>
              </c:extLst>
            </c:dLbl>
            <c:dLbl>
              <c:idx val="4"/>
              <c:layout/>
              <c:tx>
                <c:strRef>
                  <c:f>calculs!$I$70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{0CBDBCC3-2E04-47E5-8008-30ABEEAB4108}</c15:txfldGUID>
                      <c15:f>calculs!$I$70</c15:f>
                      <c15:dlblFieldTableCache>
                        <c:ptCount val="1"/>
                        <c:pt idx="0">
                          <c:v>LUN</c:v>
                        </c:pt>
                      </c15:dlblFieldTableCache>
                    </c15:dlblFTEntry>
                  </c15:dlblFieldTable>
                  <c15:showDataLabelsRange val="0"/>
                </c:ext>
              </c:extLst>
            </c:dLbl>
            <c:dLbl>
              <c:idx val="5"/>
              <c:layout/>
              <c:tx>
                <c:strRef>
                  <c:f>calculs!$J$70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{0620AE02-5DDE-43C3-9F3B-2E5FA5534429}</c15:txfldGUID>
                      <c15:f>calculs!$J$70</c15:f>
                      <c15:dlblFieldTableCache>
                        <c:ptCount val="1"/>
                        <c:pt idx="0">
                          <c:v>MAR</c:v>
                        </c:pt>
                      </c15:dlblFieldTableCache>
                    </c15:dlblFTEntry>
                  </c15:dlblFieldTable>
                  <c15:showDataLabelsRange val="0"/>
                </c:ext>
              </c:extLst>
            </c:dLbl>
            <c:dLbl>
              <c:idx val="6"/>
              <c:layout/>
              <c:tx>
                <c:strRef>
                  <c:f>calculs!$K$70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{22B3C6EE-8964-4F90-9BBB-9C0E33B53023}</c15:txfldGUID>
                      <c15:f>calculs!$K$70</c15:f>
                      <c15:dlblFieldTableCache>
                        <c:ptCount val="1"/>
                        <c:pt idx="0">
                          <c:v>MER</c:v>
                        </c:pt>
                      </c15:dlblFieldTableCache>
                    </c15:dlblFTEntry>
                  </c15:dlblFieldTable>
                  <c15:showDataLabelsRange val="0"/>
                </c:ext>
              </c:extLst>
            </c:dLbl>
            <c:dLbl>
              <c:idx val="7"/>
              <c:layout/>
              <c:tx>
                <c:strRef>
                  <c:f>calculs!$L$70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{050960B4-8C1E-4058-BFCB-95B061C38B03}</c15:txfldGUID>
                      <c15:f>calculs!$L$70</c15:f>
                      <c15:dlblFieldTableCache>
                        <c:ptCount val="1"/>
                        <c:pt idx="0">
                          <c:v>JEU</c:v>
                        </c:pt>
                      </c15:dlblFieldTableCache>
                    </c15:dlblFTEntry>
                  </c15:dlblFieldTable>
                  <c15:showDataLabelsRange val="0"/>
                </c:ext>
              </c:extLst>
            </c:dLbl>
            <c:dLbl>
              <c:idx val="8"/>
              <c:layout/>
              <c:tx>
                <c:strRef>
                  <c:f>calculs!$M$70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{AF993AB3-525F-47C5-93F9-24B9DE07C3B8}</c15:txfldGUID>
                      <c15:f>calculs!$M$70</c15:f>
                      <c15:dlblFieldTableCache>
                        <c:ptCount val="1"/>
                        <c:pt idx="0">
                          <c:v>VEN</c:v>
                        </c:pt>
                      </c15:dlblFieldTableCache>
                    </c15:dlblFTEntry>
                  </c15:dlblFieldTable>
                  <c15:showDataLabelsRange val="0"/>
                </c:ext>
              </c:extLst>
            </c:dLbl>
            <c:dLbl>
              <c:idx val="9"/>
              <c:layout/>
              <c:tx>
                <c:strRef>
                  <c:f>calculs!$N$70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{2C9278FF-B831-4A5C-BA57-3789F94FE604}</c15:txfldGUID>
                      <c15:f>calculs!$N$70</c15:f>
                      <c15:dlblFieldTableCache>
                        <c:ptCount val="1"/>
                        <c:pt idx="0">
                          <c:v>SAM</c:v>
                        </c:pt>
                      </c15:dlblFieldTableCache>
                    </c15:dlblFTEntry>
                  </c15:dlblFieldTable>
                  <c15:showDataLabelsRange val="0"/>
                </c:ext>
              </c:extLst>
            </c:dLbl>
            <c:dLbl>
              <c:idx val="10"/>
              <c:layout/>
              <c:tx>
                <c:strRef>
                  <c:f>calculs!$O$70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{CC7647B0-DE7A-4426-9CF4-E33AD18AB683}</c15:txfldGUID>
                      <c15:f>calculs!$O$70</c15:f>
                      <c15:dlblFieldTableCache>
                        <c:ptCount val="1"/>
                        <c:pt idx="0">
                          <c:v>DIM</c:v>
                        </c:pt>
                      </c15:dlblFieldTableCache>
                    </c15:dlblFTEntry>
                  </c15:dlblFieldTable>
                  <c15:showDataLabelsRange val="0"/>
                </c:ext>
              </c:extLst>
            </c:dLbl>
            <c:dLbl>
              <c:idx val="11"/>
              <c:layout/>
              <c:tx>
                <c:strRef>
                  <c:f>calculs!$P$70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{2ACE286F-9DCA-4A6C-86EF-24AE3F61EFAA}</c15:txfldGUID>
                      <c15:f>calculs!$P$70</c15:f>
                      <c15:dlblFieldTableCache>
                        <c:ptCount val="1"/>
                        <c:pt idx="0">
                          <c:v>LUN</c:v>
                        </c:pt>
                      </c15:dlblFieldTableCache>
                    </c15:dlblFTEntry>
                  </c15:dlblFieldTable>
                  <c15:showDataLabelsRange val="0"/>
                </c:ext>
              </c:extLst>
            </c:dLbl>
            <c:dLbl>
              <c:idx val="12"/>
              <c:layout/>
              <c:tx>
                <c:strRef>
                  <c:f>calculs!$Q$70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{AAEAE950-FF86-4196-BF4D-30D6F9BB8E5F}</c15:txfldGUID>
                      <c15:f>calculs!$Q$70</c15:f>
                      <c15:dlblFieldTableCache>
                        <c:ptCount val="1"/>
                        <c:pt idx="0">
                          <c:v>MAR</c:v>
                        </c:pt>
                      </c15:dlblFieldTableCache>
                    </c15:dlblFTEntry>
                  </c15:dlblFieldTable>
                  <c15:showDataLabelsRange val="0"/>
                </c:ext>
              </c:extLst>
            </c:dLbl>
            <c:dLbl>
              <c:idx val="13"/>
              <c:layout/>
              <c:tx>
                <c:strRef>
                  <c:f>calculs!$R$70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{F287750D-4807-4DED-AEB3-18D8D53C05D5}</c15:txfldGUID>
                      <c15:f>calculs!$R$70</c15:f>
                      <c15:dlblFieldTableCache>
                        <c:ptCount val="1"/>
                        <c:pt idx="0">
                          <c:v>MER</c:v>
                        </c:pt>
                      </c15:dlblFieldTableCache>
                    </c15:dlblFTEntry>
                  </c15:dlblFieldTable>
                  <c15:showDataLabelsRange val="0"/>
                </c:ext>
              </c:extLst>
            </c:dLbl>
            <c:dLbl>
              <c:idx val="14"/>
              <c:layout/>
              <c:tx>
                <c:strRef>
                  <c:f>calculs!$S$70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{8F62F381-5841-4ECA-9EE9-E2C5D6986DAD}</c15:txfldGUID>
                      <c15:f>calculs!$S$70</c15:f>
                      <c15:dlblFieldTableCache>
                        <c:ptCount val="1"/>
                        <c:pt idx="0">
                          <c:v>JEU</c:v>
                        </c:pt>
                      </c15:dlblFieldTableCache>
                    </c15:dlblFTEntry>
                  </c15:dlblFieldTable>
                  <c15:showDataLabelsRange val="0"/>
                </c:ext>
              </c:extLst>
            </c:dLbl>
            <c:dLbl>
              <c:idx val="15"/>
              <c:layout/>
              <c:tx>
                <c:strRef>
                  <c:f>calculs!$T$70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{8C12EBC9-3E2F-42EB-99B8-2CF4EA4A5796}</c15:txfldGUID>
                      <c15:f>calculs!$T$70</c15:f>
                      <c15:dlblFieldTableCache>
                        <c:ptCount val="1"/>
                        <c:pt idx="0">
                          <c:v>VEN</c:v>
                        </c:pt>
                      </c15:dlblFieldTableCache>
                    </c15:dlblFTEntry>
                  </c15:dlblFieldTable>
                  <c15:showDataLabelsRange val="0"/>
                </c:ext>
              </c:extLst>
            </c:dLbl>
            <c:dLbl>
              <c:idx val="16"/>
              <c:layout/>
              <c:tx>
                <c:strRef>
                  <c:f>calculs!$U$70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{768B8407-DFF0-4C10-8D04-05EC69234217}</c15:txfldGUID>
                      <c15:f>calculs!$U$70</c15:f>
                      <c15:dlblFieldTableCache>
                        <c:ptCount val="1"/>
                        <c:pt idx="0">
                          <c:v>SAM</c:v>
                        </c:pt>
                      </c15:dlblFieldTableCache>
                    </c15:dlblFTEntry>
                  </c15:dlblFieldTable>
                  <c15:showDataLabelsRange val="0"/>
                </c:ext>
              </c:extLst>
            </c:dLbl>
            <c:dLbl>
              <c:idx val="17"/>
              <c:layout/>
              <c:tx>
                <c:strRef>
                  <c:f>calculs!$V$70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{17E68C43-EFBD-4650-BC33-2D142EE748E5}</c15:txfldGUID>
                      <c15:f>calculs!$V$70</c15:f>
                      <c15:dlblFieldTableCache>
                        <c:ptCount val="1"/>
                        <c:pt idx="0">
                          <c:v>DIM</c:v>
                        </c:pt>
                      </c15:dlblFieldTableCache>
                    </c15:dlblFTEntry>
                  </c15:dlblFieldTable>
                  <c15:showDataLabelsRange val="0"/>
                </c:ext>
              </c:extLst>
            </c:dLbl>
            <c:dLbl>
              <c:idx val="18"/>
              <c:layout/>
              <c:tx>
                <c:strRef>
                  <c:f>calculs!$W$70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{8604287B-D232-49B9-9060-7B1B1A789BBE}</c15:txfldGUID>
                      <c15:f>calculs!$W$70</c15:f>
                      <c15:dlblFieldTableCache>
                        <c:ptCount val="1"/>
                        <c:pt idx="0">
                          <c:v>LUN</c:v>
                        </c:pt>
                      </c15:dlblFieldTableCache>
                    </c15:dlblFTEntry>
                  </c15:dlblFieldTable>
                  <c15:showDataLabelsRange val="0"/>
                </c:ext>
              </c:extLst>
            </c:dLbl>
            <c:dLbl>
              <c:idx val="19"/>
              <c:layout/>
              <c:tx>
                <c:strRef>
                  <c:f>calculs!$X$70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{F670E48A-A2C6-42A8-A353-227E07B40063}</c15:txfldGUID>
                      <c15:f>calculs!$X$70</c15:f>
                      <c15:dlblFieldTableCache>
                        <c:ptCount val="1"/>
                        <c:pt idx="0">
                          <c:v>MAR</c:v>
                        </c:pt>
                      </c15:dlblFieldTableCache>
                    </c15:dlblFTEntry>
                  </c15:dlblFieldTable>
                  <c15:showDataLabelsRange val="0"/>
                </c:ext>
              </c:extLst>
            </c:dLbl>
            <c:dLbl>
              <c:idx val="20"/>
              <c:layout/>
              <c:tx>
                <c:strRef>
                  <c:f>calculs!$Y$70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{BCB04A1F-3CA8-4E56-AD75-2518DB479F7E}</c15:txfldGUID>
                      <c15:f>calculs!$Y$70</c15:f>
                      <c15:dlblFieldTableCache>
                        <c:ptCount val="1"/>
                        <c:pt idx="0">
                          <c:v>MER</c:v>
                        </c:pt>
                      </c15:dlblFieldTableCache>
                    </c15:dlblFTEntry>
                  </c15:dlblFieldTable>
                  <c15:showDataLabelsRange val="0"/>
                </c:ext>
              </c:extLst>
            </c:dLbl>
            <c:dLbl>
              <c:idx val="21"/>
              <c:layout/>
              <c:tx>
                <c:strRef>
                  <c:f>calculs!$Z$70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{0D4B4066-3B10-4623-B52B-4B817C1DDE67}</c15:txfldGUID>
                      <c15:f>calculs!$Z$70</c15:f>
                      <c15:dlblFieldTableCache>
                        <c:ptCount val="1"/>
                        <c:pt idx="0">
                          <c:v>JEU</c:v>
                        </c:pt>
                      </c15:dlblFieldTableCache>
                    </c15:dlblFTEntry>
                  </c15:dlblFieldTable>
                  <c15:showDataLabelsRange val="0"/>
                </c:ext>
              </c:extLst>
            </c:dLbl>
            <c:dLbl>
              <c:idx val="22"/>
              <c:layout/>
              <c:tx>
                <c:strRef>
                  <c:f>calculs!$AA$70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{2731DABC-609E-4B5E-A330-E52159978738}</c15:txfldGUID>
                      <c15:f>calculs!$AA$70</c15:f>
                      <c15:dlblFieldTableCache>
                        <c:ptCount val="1"/>
                        <c:pt idx="0">
                          <c:v>VEN</c:v>
                        </c:pt>
                      </c15:dlblFieldTableCache>
                    </c15:dlblFTEntry>
                  </c15:dlblFieldTable>
                  <c15:showDataLabelsRange val="0"/>
                </c:ext>
              </c:extLst>
            </c:dLbl>
            <c:dLbl>
              <c:idx val="23"/>
              <c:layout/>
              <c:tx>
                <c:strRef>
                  <c:f>calculs!$AB$70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{848C5BB6-11B1-4AD6-A795-7C889344351E}</c15:txfldGUID>
                      <c15:f>calculs!$AB$70</c15:f>
                      <c15:dlblFieldTableCache>
                        <c:ptCount val="1"/>
                        <c:pt idx="0">
                          <c:v>SAM</c:v>
                        </c:pt>
                      </c15:dlblFieldTableCache>
                    </c15:dlblFTEntry>
                  </c15:dlblFieldTable>
                  <c15:showDataLabelsRange val="0"/>
                </c:ext>
              </c:extLst>
            </c:dLbl>
            <c:dLbl>
              <c:idx val="24"/>
              <c:layout/>
              <c:tx>
                <c:strRef>
                  <c:f>calculs!$AC$70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{4D7F2A19-9825-4394-BBCC-70BE17FE3CF8}</c15:txfldGUID>
                      <c15:f>calculs!$AC$70</c15:f>
                      <c15:dlblFieldTableCache>
                        <c:ptCount val="1"/>
                        <c:pt idx="0">
                          <c:v>DIM</c:v>
                        </c:pt>
                      </c15:dlblFieldTableCache>
                    </c15:dlblFTEntry>
                  </c15:dlblFieldTable>
                  <c15:showDataLabelsRange val="0"/>
                </c:ext>
              </c:extLst>
            </c:dLbl>
            <c:dLbl>
              <c:idx val="25"/>
              <c:layout/>
              <c:tx>
                <c:strRef>
                  <c:f>calculs!$AD$70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{DEC4ABE1-1DDD-4AD5-8465-EBCAD1EC42C7}</c15:txfldGUID>
                      <c15:f>calculs!$AD$70</c15:f>
                      <c15:dlblFieldTableCache>
                        <c:ptCount val="1"/>
                        <c:pt idx="0">
                          <c:v>LUN</c:v>
                        </c:pt>
                      </c15:dlblFieldTableCache>
                    </c15:dlblFTEntry>
                  </c15:dlblFieldTable>
                  <c15:showDataLabelsRange val="0"/>
                </c:ext>
              </c:extLst>
            </c:dLbl>
            <c:dLbl>
              <c:idx val="26"/>
              <c:layout/>
              <c:tx>
                <c:strRef>
                  <c:f>calculs!$AE$70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{07E7C785-4421-4ADA-90E0-92F8080C489B}</c15:txfldGUID>
                      <c15:f>calculs!$AE$70</c15:f>
                      <c15:dlblFieldTableCache>
                        <c:ptCount val="1"/>
                        <c:pt idx="0">
                          <c:v>MAR</c:v>
                        </c:pt>
                      </c15:dlblFieldTableCache>
                    </c15:dlblFTEntry>
                  </c15:dlblFieldTable>
                  <c15:showDataLabelsRange val="0"/>
                </c:ext>
              </c:extLst>
            </c:dLbl>
            <c:dLbl>
              <c:idx val="27"/>
              <c:layout/>
              <c:tx>
                <c:strRef>
                  <c:f>calculs!$AF$70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{B5AD25A0-9B8D-47BC-BC1C-2A8E6ADCC7F3}</c15:txfldGUID>
                      <c15:f>calculs!$AF$70</c15:f>
                      <c15:dlblFieldTableCache>
                        <c:ptCount val="1"/>
                        <c:pt idx="0">
                          <c:v>MER</c:v>
                        </c:pt>
                      </c15:dlblFieldTableCache>
                    </c15:dlblFTEntry>
                  </c15:dlblFieldTable>
                  <c15:showDataLabelsRange val="0"/>
                </c:ext>
              </c:extLst>
            </c:dLbl>
            <c:dLbl>
              <c:idx val="28"/>
              <c:layout/>
              <c:tx>
                <c:strRef>
                  <c:f>calculs!$AG$70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{A7726FEC-24CE-4C4B-8816-D830846AEC7A}</c15:txfldGUID>
                      <c15:f>calculs!$AG$70</c15:f>
                      <c15:dlblFieldTableCache>
                        <c:ptCount val="1"/>
                        <c:pt idx="0">
                          <c:v>JEU</c:v>
                        </c:pt>
                      </c15:dlblFieldTableCache>
                    </c15:dlblFTEntry>
                  </c15:dlblFieldTable>
                  <c15:showDataLabelsRange val="0"/>
                </c:ext>
              </c:extLst>
            </c:dLbl>
            <c:dLbl>
              <c:idx val="29"/>
              <c:layout/>
              <c:tx>
                <c:strRef>
                  <c:f>calculs!$AH$70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{174AD6DE-75E5-4F6B-98D5-AD13A8833692}</c15:txfldGUID>
                      <c15:f>calculs!$AH$70</c15:f>
                      <c15:dlblFieldTableCache>
                        <c:ptCount val="1"/>
                        <c:pt idx="0">
                          <c:v>VEN</c:v>
                        </c:pt>
                      </c15:dlblFieldTableCache>
                    </c15:dlblFTEntry>
                  </c15:dlblFieldTable>
                  <c15:showDataLabelsRange val="0"/>
                </c:ext>
              </c:extLst>
            </c:dLbl>
            <c:spPr>
              <a:noFill/>
              <a:ln>
                <a:noFill/>
              </a:ln>
              <a:effectLst/>
            </c:spPr>
            <c:txPr>
              <a:bodyPr/>
              <a:lstStyle/>
              <a:p>
                <a:pPr>
                  <a:defRPr sz="7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ser>
        <c:ser>
          <c:idx val="25"/>
          <c:order val="25"/>
          <c:tx>
            <c:strRef>
              <c:f>calculs!$D$59</c:f>
              <c:strCache>
                <c:ptCount val="1"/>
                <c:pt idx="0">
                  <c:v>juil 2018 -Bande supérieure</c:v>
                </c:pt>
              </c:strCache>
            </c:strRef>
          </c:tx>
          <c:spPr>
            <a:ln w="228600" cap="sq">
              <a:solidFill>
                <a:schemeClr val="accent3"/>
              </a:solidFill>
            </a:ln>
          </c:spPr>
          <c:marker>
            <c:symbol val="none"/>
          </c:marker>
          <c:val>
            <c:numRef>
              <c:f>calculs!$E$59:$AH$59</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#N/A</c:v>
                </c:pt>
                <c:pt idx="21">
                  <c:v>#N/A</c:v>
                </c:pt>
                <c:pt idx="22">
                  <c:v>#N/A</c:v>
                </c:pt>
                <c:pt idx="23">
                  <c:v>#N/A</c:v>
                </c:pt>
                <c:pt idx="24">
                  <c:v>#N/A</c:v>
                </c:pt>
                <c:pt idx="25">
                  <c:v>#N/A</c:v>
                </c:pt>
                <c:pt idx="26">
                  <c:v>#N/A</c:v>
                </c:pt>
                <c:pt idx="27">
                  <c:v>#N/A</c:v>
                </c:pt>
                <c:pt idx="28">
                  <c:v>#N/A</c:v>
                </c:pt>
                <c:pt idx="29">
                  <c:v>#N/A</c:v>
                </c:pt>
              </c:numCache>
            </c:numRef>
          </c:val>
          <c:smooth val="0"/>
        </c:ser>
        <c:ser>
          <c:idx val="26"/>
          <c:order val="26"/>
          <c:tx>
            <c:strRef>
              <c:f>calculs!$D$62</c:f>
              <c:strCache>
                <c:ptCount val="1"/>
                <c:pt idx="0">
                  <c:v>août 2018 -Bande supérieure</c:v>
                </c:pt>
              </c:strCache>
            </c:strRef>
          </c:tx>
          <c:spPr>
            <a:ln w="228600" cap="sq">
              <a:solidFill>
                <a:schemeClr val="accent2"/>
              </a:solidFill>
            </a:ln>
          </c:spPr>
          <c:marker>
            <c:symbol val="none"/>
          </c:marker>
          <c:val>
            <c:numRef>
              <c:f>calculs!$E$62:$AH$62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13</c:v>
                </c:pt>
                <c:pt idx="21">
                  <c:v>13</c:v>
                </c:pt>
                <c:pt idx="22">
                  <c:v>13</c:v>
                </c:pt>
                <c:pt idx="23">
                  <c:v>13</c:v>
                </c:pt>
                <c:pt idx="24">
                  <c:v>13</c:v>
                </c:pt>
                <c:pt idx="25">
                  <c:v>13</c:v>
                </c:pt>
                <c:pt idx="26">
                  <c:v>13</c:v>
                </c:pt>
                <c:pt idx="27">
                  <c:v>13</c:v>
                </c:pt>
                <c:pt idx="28">
                  <c:v>13</c:v>
                </c:pt>
                <c:pt idx="29">
                  <c:v>13</c:v>
                </c:pt>
              </c:numCache>
            </c:numRef>
          </c:val>
          <c:smooth val="0"/>
        </c:ser>
        <c:dLbls>
          <c:showLegendKey val="0"/>
          <c:showVal val="0"/>
          <c:showCatName val="0"/>
          <c:showSerName val="0"/>
          <c:showPercent val="0"/>
          <c:showBubbleSize val="0"/>
        </c:dLbls>
        <c:marker val="1"/>
        <c:smooth val="0"/>
        <c:axId val="553908176"/>
        <c:axId val="553908568"/>
      </c:lineChart>
      <c:dateAx>
        <c:axId val="553908176"/>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553908568"/>
        <c:crosses val="autoZero"/>
        <c:auto val="1"/>
        <c:lblOffset val="100"/>
        <c:baseTimeUnit val="days"/>
      </c:dateAx>
      <c:valAx>
        <c:axId val="553908568"/>
        <c:scaling>
          <c:orientation val="minMax"/>
          <c:max val="13.5"/>
          <c:min val="0"/>
        </c:scaling>
        <c:delete val="1"/>
        <c:axPos val="l"/>
        <c:numFmt formatCode="General" sourceLinked="1"/>
        <c:majorTickMark val="out"/>
        <c:minorTickMark val="none"/>
        <c:tickLblPos val="nextTo"/>
        <c:crossAx val="553908176"/>
        <c:crosses val="autoZero"/>
        <c:crossBetween val="between"/>
        <c:majorUnit val="1"/>
      </c:valAx>
    </c:plotArea>
    <c:plotVisOnly val="1"/>
    <c:dispBlanksAs val="gap"/>
    <c:showDLblsOverMax val="0"/>
  </c:chart>
  <c:spPr>
    <a:noFill/>
    <a:ln>
      <a:noFill/>
    </a:ln>
  </c:spPr>
  <c:txPr>
    <a:bodyPr/>
    <a:lstStyle/>
    <a:p>
      <a:pPr>
        <a:defRPr sz="1000"/>
      </a:pPr>
      <a:endParaRPr lang="fr-FR"/>
    </a:p>
  </c:txPr>
  <c:printSettings>
    <c:headerFooter/>
    <c:pageMargins b="0.75" l="0.25" r="0.25" t="0.75" header="0.3" footer="0.3"/>
    <c:pageSetup orientation="landscape"/>
  </c:printSettings>
</c:chartSpace>
</file>

<file path=xl/ctrlProps/ctrlProp1.xml><?xml version="1.0" encoding="utf-8"?>
<formControlPr xmlns="http://schemas.microsoft.com/office/spreadsheetml/2009/9/main" objectType="Scroll" dx="16" fmlaLink="FenêtreDécalage" horiz="1" max="100" noThreeD="1" page="7" val="45"/>
</file>

<file path=xl/ctrlProps/ctrlProp2.xml><?xml version="1.0" encoding="utf-8"?>
<formControlPr xmlns="http://schemas.microsoft.com/office/spreadsheetml/2009/9/main" objectType="Scroll" dx="16" fmlaLink="FenêtreDécalage" horiz="1" max="100" noThreeD="1" page="7" val="45"/>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323850</xdr:colOff>
      <xdr:row>1</xdr:row>
      <xdr:rowOff>190500</xdr:rowOff>
    </xdr:from>
    <xdr:to>
      <xdr:col>6</xdr:col>
      <xdr:colOff>22479</xdr:colOff>
      <xdr:row>16</xdr:row>
      <xdr:rowOff>161925</xdr:rowOff>
    </xdr:to>
    <xdr:graphicFrame macro="">
      <xdr:nvGraphicFramePr>
        <xdr:cNvPr id="2" name="GraphiqueChronologie" descr="Chronologie déroulante des activités du projet" title="GraphiqueChronolog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45720</xdr:colOff>
          <xdr:row>18</xdr:row>
          <xdr:rowOff>213360</xdr:rowOff>
        </xdr:from>
        <xdr:to>
          <xdr:col>6</xdr:col>
          <xdr:colOff>0</xdr:colOff>
          <xdr:row>20</xdr:row>
          <xdr:rowOff>0</xdr:rowOff>
        </xdr:to>
        <xdr:sp macro="" textlink="">
          <xdr:nvSpPr>
            <xdr:cNvPr id="3073" name="Barre de défilement" descr="Cliquez sur la barre de défilement pour modifier la période du projet affichée dans le graphique chronologique ou entrez la date de début pour afficher les activités de projet dans la cellule D20."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323850</xdr:colOff>
      <xdr:row>1</xdr:row>
      <xdr:rowOff>190500</xdr:rowOff>
    </xdr:from>
    <xdr:to>
      <xdr:col>6</xdr:col>
      <xdr:colOff>22479</xdr:colOff>
      <xdr:row>16</xdr:row>
      <xdr:rowOff>161925</xdr:rowOff>
    </xdr:to>
    <xdr:graphicFrame macro="">
      <xdr:nvGraphicFramePr>
        <xdr:cNvPr id="7" name="GraphiqueChronologie" descr="Chronologie déroulante des activités du projet" title="GraphiqueChronologi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45720</xdr:colOff>
          <xdr:row>18</xdr:row>
          <xdr:rowOff>213360</xdr:rowOff>
        </xdr:from>
        <xdr:to>
          <xdr:col>6</xdr:col>
          <xdr:colOff>0</xdr:colOff>
          <xdr:row>20</xdr:row>
          <xdr:rowOff>0</xdr:rowOff>
        </xdr:to>
        <xdr:sp macro="" textlink="">
          <xdr:nvSpPr>
            <xdr:cNvPr id="1025" name="Barre de défilement" descr="Cliquez sur la barre de défilement pour modifier la période du projet affichée dans le graphique chronologique ou entrez la date de début pour afficher les activités de projet dans la cellule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2" name="Activités3" displayName="Activités3" ref="B22:F34" totalsRowShown="0" headerRowDxfId="13" dataDxfId="12">
  <autoFilter ref="B22:F34"/>
  <sortState ref="B23:E28">
    <sortCondition ref="C19:C25"/>
  </sortState>
  <tableColumns count="5">
    <tableColumn id="5" name="ID" dataDxfId="11">
      <calculatedColumnFormula>N(B22)+1</calculatedColumnFormula>
    </tableColumn>
    <tableColumn id="1" name="ACTIVITÉ" dataDxfId="10"/>
    <tableColumn id="2" name="DÉBUT" dataDxfId="9">
      <calculatedColumnFormula>D22+10</calculatedColumnFormula>
    </tableColumn>
    <tableColumn id="3" name="FIN" dataDxfId="8">
      <calculatedColumnFormula>Activités3[[#This Row],[DÉBUT]]+2</calculatedColumnFormula>
    </tableColumn>
    <tableColumn id="4" name="REMARQUES" dataDxfId="7"/>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ables/table2.xml><?xml version="1.0" encoding="utf-8"?>
<table xmlns="http://schemas.openxmlformats.org/spreadsheetml/2006/main" id="1" name="Activités" displayName="Activités" ref="B22:F34" totalsRowShown="0" headerRowDxfId="6" dataDxfId="5">
  <autoFilter ref="B22:F34"/>
  <sortState ref="C20:F25">
    <sortCondition ref="D19:D25"/>
  </sortState>
  <tableColumns count="5">
    <tableColumn id="5" name="ID" dataDxfId="4">
      <calculatedColumnFormula>N(B22)+1</calculatedColumnFormula>
    </tableColumn>
    <tableColumn id="1" name="ACTIVITÉ" dataDxfId="3"/>
    <tableColumn id="2" name="DÉBUT" dataDxfId="2">
      <calculatedColumnFormula>D22+10</calculatedColumnFormula>
    </tableColumn>
    <tableColumn id="3" name="FIN" dataDxfId="1">
      <calculatedColumnFormula>Activités[[#This Row],[DÉBUT]]+2</calculatedColumnFormula>
    </tableColumn>
    <tableColumn id="4" name="REMARQUE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autoPageBreaks="0" fitToPage="1"/>
  </sheetPr>
  <dimension ref="A1:G34"/>
  <sheetViews>
    <sheetView showGridLines="0" tabSelected="1" topLeftCell="A19" zoomScaleNormal="100" workbookViewId="0">
      <selection activeCell="I18" sqref="I18"/>
    </sheetView>
  </sheetViews>
  <sheetFormatPr baseColWidth="10" defaultColWidth="9.109375" defaultRowHeight="17.25" customHeight="1" x14ac:dyDescent="0.3"/>
  <cols>
    <col min="1" max="1" width="5.44140625" style="8" customWidth="1"/>
    <col min="2" max="2" width="9" style="8" hidden="1" customWidth="1"/>
    <col min="3" max="3" width="31" style="8" customWidth="1"/>
    <col min="4" max="5" width="18.44140625" style="8" customWidth="1"/>
    <col min="6" max="6" width="56.88671875" style="8" customWidth="1"/>
    <col min="7" max="7" width="5.5546875" style="8" customWidth="1"/>
    <col min="8" max="16384" width="9.109375" style="8"/>
  </cols>
  <sheetData>
    <row r="1" spans="1:7" s="7" customFormat="1" ht="47.25" customHeight="1" thickBot="1" x14ac:dyDescent="0.35">
      <c r="A1" s="4"/>
      <c r="B1" s="5"/>
      <c r="C1" s="19" t="s">
        <v>16</v>
      </c>
      <c r="D1" s="4"/>
      <c r="E1" s="4"/>
      <c r="F1" s="4"/>
      <c r="G1" s="6"/>
    </row>
    <row r="2" spans="1:7" ht="17.25" customHeight="1" thickTop="1" x14ac:dyDescent="0.3">
      <c r="C2" s="9"/>
    </row>
    <row r="18" spans="2:6" ht="17.25" customHeight="1" thickBot="1" x14ac:dyDescent="0.35">
      <c r="C18" s="10"/>
      <c r="D18" s="10"/>
      <c r="E18" s="10"/>
      <c r="F18" s="10"/>
    </row>
    <row r="19" spans="2:6" ht="17.25" customHeight="1" thickTop="1" x14ac:dyDescent="0.3">
      <c r="C19" s="11"/>
      <c r="D19" s="11"/>
      <c r="E19" s="11"/>
      <c r="F19" s="11"/>
    </row>
    <row r="20" spans="2:6" ht="17.25" customHeight="1" x14ac:dyDescent="0.35">
      <c r="C20" s="17" t="s">
        <v>17</v>
      </c>
      <c r="D20" s="18">
        <v>43248</v>
      </c>
      <c r="E20" s="11"/>
      <c r="F20" s="11"/>
    </row>
    <row r="21" spans="2:6" ht="17.25" customHeight="1" x14ac:dyDescent="0.3">
      <c r="C21" s="11"/>
      <c r="D21" s="11"/>
      <c r="E21" s="11"/>
      <c r="F21" s="11"/>
    </row>
    <row r="22" spans="2:6" ht="17.25" customHeight="1" x14ac:dyDescent="0.3">
      <c r="B22" s="12" t="s">
        <v>30</v>
      </c>
      <c r="C22" s="13" t="s">
        <v>18</v>
      </c>
      <c r="D22" s="13" t="s">
        <v>19</v>
      </c>
      <c r="E22" s="13" t="s">
        <v>20</v>
      </c>
      <c r="F22" s="13" t="s">
        <v>21</v>
      </c>
    </row>
    <row r="23" spans="2:6" ht="17.25" customHeight="1" x14ac:dyDescent="0.3">
      <c r="B23" s="12">
        <f t="shared" ref="B23:B34" si="0">N(B22)+1</f>
        <v>1</v>
      </c>
      <c r="C23" s="14" t="s">
        <v>3</v>
      </c>
      <c r="D23" s="15">
        <f>D20+3</f>
        <v>43251</v>
      </c>
      <c r="E23" s="15">
        <v>43343</v>
      </c>
      <c r="F23" s="14" t="s">
        <v>35</v>
      </c>
    </row>
    <row r="24" spans="2:6" ht="17.25" customHeight="1" x14ac:dyDescent="0.3">
      <c r="B24" s="12">
        <f t="shared" si="0"/>
        <v>2</v>
      </c>
      <c r="C24" s="14" t="s">
        <v>4</v>
      </c>
      <c r="D24" s="15">
        <v>43255</v>
      </c>
      <c r="E24" s="15">
        <f>Activités3[[#This Row],[DÉBUT]]+3</f>
        <v>43258</v>
      </c>
      <c r="F24" s="14" t="s">
        <v>31</v>
      </c>
    </row>
    <row r="25" spans="2:6" ht="17.25" customHeight="1" x14ac:dyDescent="0.3">
      <c r="B25" s="12">
        <f t="shared" si="0"/>
        <v>3</v>
      </c>
      <c r="C25" s="14" t="s">
        <v>6</v>
      </c>
      <c r="D25" s="15">
        <v>43262</v>
      </c>
      <c r="E25" s="15">
        <v>43266</v>
      </c>
      <c r="F25" s="14" t="s">
        <v>32</v>
      </c>
    </row>
    <row r="26" spans="2:6" ht="17.25" customHeight="1" x14ac:dyDescent="0.3">
      <c r="B26" s="12">
        <f t="shared" si="0"/>
        <v>4</v>
      </c>
      <c r="C26" s="14" t="s">
        <v>7</v>
      </c>
      <c r="D26" s="15">
        <v>43262</v>
      </c>
      <c r="E26" s="15">
        <v>43266</v>
      </c>
      <c r="F26" s="14" t="s">
        <v>34</v>
      </c>
    </row>
    <row r="27" spans="2:6" ht="17.25" customHeight="1" x14ac:dyDescent="0.3">
      <c r="B27" s="12">
        <f t="shared" si="0"/>
        <v>5</v>
      </c>
      <c r="C27" s="14" t="s">
        <v>8</v>
      </c>
      <c r="D27" s="15">
        <v>43269</v>
      </c>
      <c r="E27" s="15">
        <v>43273</v>
      </c>
      <c r="F27" s="14" t="s">
        <v>33</v>
      </c>
    </row>
    <row r="28" spans="2:6" ht="17.25" customHeight="1" x14ac:dyDescent="0.3">
      <c r="B28" s="12">
        <f t="shared" si="0"/>
        <v>6</v>
      </c>
      <c r="C28" s="14" t="s">
        <v>37</v>
      </c>
      <c r="D28" s="15">
        <f>D27+10</f>
        <v>43279</v>
      </c>
      <c r="E28" s="15">
        <v>43343</v>
      </c>
      <c r="F28" s="14" t="s">
        <v>36</v>
      </c>
    </row>
    <row r="29" spans="2:6" ht="17.25" customHeight="1" x14ac:dyDescent="0.3">
      <c r="B29" s="16">
        <f t="shared" si="0"/>
        <v>7</v>
      </c>
      <c r="C29" s="14" t="s">
        <v>10</v>
      </c>
      <c r="D29" s="15">
        <f t="shared" ref="D29:D34" si="1">D28+10</f>
        <v>43289</v>
      </c>
      <c r="E29" s="15">
        <f>Activités3[[#This Row],[DÉBUT]]+2</f>
        <v>43291</v>
      </c>
      <c r="F29" s="14"/>
    </row>
    <row r="30" spans="2:6" ht="17.25" customHeight="1" x14ac:dyDescent="0.3">
      <c r="B30" s="16">
        <f t="shared" si="0"/>
        <v>8</v>
      </c>
      <c r="C30" s="14" t="s">
        <v>11</v>
      </c>
      <c r="D30" s="15">
        <f t="shared" si="1"/>
        <v>43299</v>
      </c>
      <c r="E30" s="15"/>
      <c r="F30" s="14"/>
    </row>
    <row r="31" spans="2:6" ht="17.25" customHeight="1" x14ac:dyDescent="0.3">
      <c r="B31" s="16">
        <f t="shared" si="0"/>
        <v>9</v>
      </c>
      <c r="C31" s="14" t="s">
        <v>12</v>
      </c>
      <c r="D31" s="15">
        <f t="shared" si="1"/>
        <v>43309</v>
      </c>
      <c r="E31" s="15">
        <f>Activités3[[#This Row],[DÉBUT]]+2</f>
        <v>43311</v>
      </c>
      <c r="F31" s="14"/>
    </row>
    <row r="32" spans="2:6" ht="17.25" customHeight="1" x14ac:dyDescent="0.3">
      <c r="B32" s="16">
        <f t="shared" si="0"/>
        <v>10</v>
      </c>
      <c r="C32" s="14" t="s">
        <v>13</v>
      </c>
      <c r="D32" s="15">
        <f t="shared" si="1"/>
        <v>43319</v>
      </c>
      <c r="E32" s="15">
        <f>Activités3[[#This Row],[DÉBUT]]+2</f>
        <v>43321</v>
      </c>
      <c r="F32" s="14"/>
    </row>
    <row r="33" spans="2:6" ht="17.25" customHeight="1" x14ac:dyDescent="0.3">
      <c r="B33" s="16">
        <f t="shared" si="0"/>
        <v>11</v>
      </c>
      <c r="C33" s="14" t="s">
        <v>14</v>
      </c>
      <c r="D33" s="15">
        <f t="shared" si="1"/>
        <v>43329</v>
      </c>
      <c r="E33" s="15">
        <f>Activités3[[#This Row],[DÉBUT]]+2</f>
        <v>43331</v>
      </c>
      <c r="F33" s="14"/>
    </row>
    <row r="34" spans="2:6" ht="17.25" customHeight="1" x14ac:dyDescent="0.3">
      <c r="B34" s="16">
        <f t="shared" si="0"/>
        <v>12</v>
      </c>
      <c r="C34" s="14" t="s">
        <v>15</v>
      </c>
      <c r="D34" s="15">
        <f t="shared" si="1"/>
        <v>43339</v>
      </c>
      <c r="E34" s="15"/>
      <c r="F34" s="14"/>
    </row>
  </sheetData>
  <sheetProtection selectLockedCells="1"/>
  <printOptions horizontalCentered="1"/>
  <pageMargins left="0.25" right="0.25" top="0.75" bottom="0.75" header="0.3" footer="0.3"/>
  <pageSetup paperSize="9" scale="81" orientation="landscape" r:id="rId1"/>
  <rowBreaks count="2" manualBreakCount="2">
    <brk id="18" max="16383" man="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Barre de défilement">
              <controlPr defaultSize="0" autoPict="0" altText="Cliquez sur la barre de défilement pour modifier la période du projet affichée dans le graphique chronologique ou entrez la date de début pour afficher les activités de projet dans la cellule D20.">
                <anchor moveWithCells="1">
                  <from>
                    <xdr:col>4</xdr:col>
                    <xdr:colOff>45720</xdr:colOff>
                    <xdr:row>18</xdr:row>
                    <xdr:rowOff>213360</xdr:rowOff>
                  </from>
                  <to>
                    <xdr:col>6</xdr:col>
                    <xdr:colOff>0</xdr:colOff>
                    <xdr:row>20</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fitToPage="1"/>
  </sheetPr>
  <dimension ref="A1:G34"/>
  <sheetViews>
    <sheetView showGridLines="0" topLeftCell="C9" zoomScaleNormal="100" workbookViewId="0">
      <selection activeCell="C33" sqref="C33"/>
    </sheetView>
  </sheetViews>
  <sheetFormatPr baseColWidth="10" defaultColWidth="9.109375" defaultRowHeight="17.25" customHeight="1" x14ac:dyDescent="0.3"/>
  <cols>
    <col min="1" max="1" width="5.44140625" style="8" customWidth="1"/>
    <col min="2" max="2" width="9" style="8" hidden="1" customWidth="1"/>
    <col min="3" max="3" width="31" style="8" customWidth="1"/>
    <col min="4" max="5" width="18.44140625" style="8" customWidth="1"/>
    <col min="6" max="6" width="56.88671875" style="8" customWidth="1"/>
    <col min="7" max="7" width="5.5546875" style="8" customWidth="1"/>
    <col min="8" max="16384" width="9.109375" style="8"/>
  </cols>
  <sheetData>
    <row r="1" spans="1:7" s="7" customFormat="1" ht="47.25" customHeight="1" thickBot="1" x14ac:dyDescent="0.35">
      <c r="A1" s="4"/>
      <c r="B1" s="5"/>
      <c r="C1" s="19" t="s">
        <v>16</v>
      </c>
      <c r="D1" s="4"/>
      <c r="E1" s="4"/>
      <c r="F1" s="4"/>
      <c r="G1" s="6"/>
    </row>
    <row r="2" spans="1:7" ht="17.25" customHeight="1" thickTop="1" x14ac:dyDescent="0.3">
      <c r="C2" s="9"/>
    </row>
    <row r="18" spans="2:6" ht="17.25" customHeight="1" thickBot="1" x14ac:dyDescent="0.35">
      <c r="C18" s="10"/>
      <c r="D18" s="10"/>
      <c r="E18" s="10"/>
      <c r="F18" s="10"/>
    </row>
    <row r="19" spans="2:6" ht="17.25" customHeight="1" thickTop="1" x14ac:dyDescent="0.3">
      <c r="C19" s="11"/>
      <c r="D19" s="11"/>
      <c r="E19" s="11"/>
      <c r="F19" s="11"/>
    </row>
    <row r="20" spans="2:6" ht="17.25" customHeight="1" x14ac:dyDescent="0.35">
      <c r="C20" s="17" t="s">
        <v>17</v>
      </c>
      <c r="D20" s="18">
        <v>43248</v>
      </c>
      <c r="E20" s="11"/>
      <c r="F20" s="11"/>
    </row>
    <row r="21" spans="2:6" ht="17.25" customHeight="1" x14ac:dyDescent="0.3">
      <c r="C21" s="11"/>
      <c r="D21" s="11"/>
      <c r="E21" s="11"/>
      <c r="F21" s="11"/>
    </row>
    <row r="22" spans="2:6" ht="17.25" customHeight="1" x14ac:dyDescent="0.3">
      <c r="B22" s="12" t="s">
        <v>30</v>
      </c>
      <c r="C22" s="13" t="s">
        <v>18</v>
      </c>
      <c r="D22" s="13" t="s">
        <v>19</v>
      </c>
      <c r="E22" s="13" t="s">
        <v>20</v>
      </c>
      <c r="F22" s="13" t="s">
        <v>21</v>
      </c>
    </row>
    <row r="23" spans="2:6" ht="17.25" customHeight="1" x14ac:dyDescent="0.3">
      <c r="B23" s="12">
        <f t="shared" ref="B23:B28" si="0">N(B22)+1</f>
        <v>1</v>
      </c>
      <c r="C23" s="14" t="s">
        <v>3</v>
      </c>
      <c r="D23" s="15">
        <f>D20+3</f>
        <v>43251</v>
      </c>
      <c r="E23" s="15">
        <v>43343</v>
      </c>
      <c r="F23" s="14" t="s">
        <v>35</v>
      </c>
    </row>
    <row r="24" spans="2:6" ht="17.25" customHeight="1" x14ac:dyDescent="0.3">
      <c r="B24" s="12">
        <f t="shared" si="0"/>
        <v>2</v>
      </c>
      <c r="C24" s="14" t="s">
        <v>4</v>
      </c>
      <c r="D24" s="15">
        <v>43255</v>
      </c>
      <c r="E24" s="15">
        <f>Activités[[#This Row],[DÉBUT]]+3</f>
        <v>43258</v>
      </c>
      <c r="F24" s="14" t="s">
        <v>31</v>
      </c>
    </row>
    <row r="25" spans="2:6" ht="17.25" customHeight="1" x14ac:dyDescent="0.3">
      <c r="B25" s="12">
        <f t="shared" si="0"/>
        <v>3</v>
      </c>
      <c r="C25" s="14" t="s">
        <v>6</v>
      </c>
      <c r="D25" s="15">
        <v>43262</v>
      </c>
      <c r="E25" s="15">
        <v>43266</v>
      </c>
      <c r="F25" s="14" t="s">
        <v>32</v>
      </c>
    </row>
    <row r="26" spans="2:6" ht="17.25" customHeight="1" x14ac:dyDescent="0.3">
      <c r="B26" s="12">
        <f t="shared" si="0"/>
        <v>4</v>
      </c>
      <c r="C26" s="14" t="s">
        <v>7</v>
      </c>
      <c r="D26" s="15">
        <v>43262</v>
      </c>
      <c r="E26" s="15">
        <v>43266</v>
      </c>
      <c r="F26" s="14" t="s">
        <v>34</v>
      </c>
    </row>
    <row r="27" spans="2:6" ht="17.25" customHeight="1" x14ac:dyDescent="0.3">
      <c r="B27" s="12">
        <f t="shared" si="0"/>
        <v>5</v>
      </c>
      <c r="C27" s="14" t="s">
        <v>8</v>
      </c>
      <c r="D27" s="15">
        <v>43269</v>
      </c>
      <c r="E27" s="15">
        <v>43273</v>
      </c>
      <c r="F27" s="14" t="s">
        <v>33</v>
      </c>
    </row>
    <row r="28" spans="2:6" ht="17.25" customHeight="1" x14ac:dyDescent="0.3">
      <c r="B28" s="12">
        <f t="shared" si="0"/>
        <v>6</v>
      </c>
      <c r="C28" s="14" t="s">
        <v>9</v>
      </c>
      <c r="D28" s="15">
        <f>D27+10</f>
        <v>43279</v>
      </c>
      <c r="E28" s="15">
        <f>Activités[[#This Row],[DÉBUT]]+2</f>
        <v>43281</v>
      </c>
      <c r="F28" s="14"/>
    </row>
    <row r="29" spans="2:6" ht="17.25" customHeight="1" x14ac:dyDescent="0.3">
      <c r="B29" s="16">
        <f t="shared" ref="B29:B34" si="1">N(B28)+1</f>
        <v>7</v>
      </c>
      <c r="C29" s="14" t="s">
        <v>10</v>
      </c>
      <c r="D29" s="15">
        <f t="shared" ref="D29:D34" si="2">D28+10</f>
        <v>43289</v>
      </c>
      <c r="E29" s="15">
        <f>Activités[[#This Row],[DÉBUT]]+2</f>
        <v>43291</v>
      </c>
      <c r="F29" s="14"/>
    </row>
    <row r="30" spans="2:6" ht="17.25" customHeight="1" x14ac:dyDescent="0.3">
      <c r="B30" s="16">
        <f t="shared" si="1"/>
        <v>8</v>
      </c>
      <c r="C30" s="14" t="s">
        <v>11</v>
      </c>
      <c r="D30" s="15">
        <f t="shared" si="2"/>
        <v>43299</v>
      </c>
      <c r="E30" s="15"/>
      <c r="F30" s="14"/>
    </row>
    <row r="31" spans="2:6" ht="17.25" customHeight="1" x14ac:dyDescent="0.3">
      <c r="B31" s="16">
        <f t="shared" si="1"/>
        <v>9</v>
      </c>
      <c r="C31" s="14" t="s">
        <v>12</v>
      </c>
      <c r="D31" s="15">
        <f t="shared" si="2"/>
        <v>43309</v>
      </c>
      <c r="E31" s="15">
        <f>Activités[[#This Row],[DÉBUT]]+2</f>
        <v>43311</v>
      </c>
      <c r="F31" s="14"/>
    </row>
    <row r="32" spans="2:6" ht="17.25" customHeight="1" x14ac:dyDescent="0.3">
      <c r="B32" s="16">
        <f t="shared" si="1"/>
        <v>10</v>
      </c>
      <c r="C32" s="14" t="s">
        <v>13</v>
      </c>
      <c r="D32" s="15">
        <f t="shared" si="2"/>
        <v>43319</v>
      </c>
      <c r="E32" s="15">
        <f>Activités[[#This Row],[DÉBUT]]+2</f>
        <v>43321</v>
      </c>
      <c r="F32" s="14"/>
    </row>
    <row r="33" spans="2:6" ht="17.25" customHeight="1" x14ac:dyDescent="0.3">
      <c r="B33" s="16">
        <f t="shared" si="1"/>
        <v>11</v>
      </c>
      <c r="C33" s="14" t="s">
        <v>14</v>
      </c>
      <c r="D33" s="15">
        <f t="shared" si="2"/>
        <v>43329</v>
      </c>
      <c r="E33" s="15">
        <f>Activités[[#This Row],[DÉBUT]]+2</f>
        <v>43331</v>
      </c>
      <c r="F33" s="14"/>
    </row>
    <row r="34" spans="2:6" ht="17.25" customHeight="1" x14ac:dyDescent="0.3">
      <c r="B34" s="16">
        <f t="shared" si="1"/>
        <v>12</v>
      </c>
      <c r="C34" s="14" t="s">
        <v>15</v>
      </c>
      <c r="D34" s="15">
        <f t="shared" si="2"/>
        <v>43339</v>
      </c>
      <c r="E34" s="15"/>
      <c r="F34" s="14"/>
    </row>
  </sheetData>
  <sheetProtection selectLockedCells="1"/>
  <printOptions horizontalCentered="1"/>
  <pageMargins left="0.25" right="0.25" top="0.75" bottom="0.75" header="0.3" footer="0.3"/>
  <pageSetup paperSize="9" scale="81" orientation="landscape" r:id="rId1"/>
  <rowBreaks count="2" manualBreakCount="2">
    <brk id="18" max="16383" man="1"/>
    <brk id="20" max="16383" man="1"/>
  </rowBreaks>
  <ignoredErrors>
    <ignoredError sqref="D28:D34" unlockedFormula="1"/>
    <ignoredError sqref="E24 D2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arre de défilement">
              <controlPr defaultSize="0" autoPict="0" altText="Cliquez sur la barre de défilement pour modifier la période du projet affichée dans le graphique chronologique ou entrez la date de début pour afficher les activités de projet dans la cellule D20.">
                <anchor moveWithCells="1">
                  <from>
                    <xdr:col>4</xdr:col>
                    <xdr:colOff>45720</xdr:colOff>
                    <xdr:row>18</xdr:row>
                    <xdr:rowOff>213360</xdr:rowOff>
                  </from>
                  <to>
                    <xdr:col>6</xdr:col>
                    <xdr:colOff>0</xdr:colOff>
                    <xdr:row>20</xdr:row>
                    <xdr:rowOff>0</xdr:rowOff>
                  </to>
                </anchor>
              </controlPr>
            </control>
          </mc:Choice>
        </mc:AlternateContent>
      </controls>
    </mc:Choice>
  </mc:AlternateContent>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topLeftCell="A10" workbookViewId="0">
      <selection activeCell="D28" sqref="D28"/>
    </sheetView>
  </sheetViews>
  <sheetFormatPr baseColWidth="10" defaultColWidth="9.109375" defaultRowHeight="13.8" x14ac:dyDescent="0.3"/>
  <cols>
    <col min="3" max="3" width="19.109375" bestFit="1" customWidth="1"/>
    <col min="4" max="4" width="24" bestFit="1" customWidth="1"/>
    <col min="5" max="34" width="10.88671875" customWidth="1"/>
    <col min="35" max="35" width="17.5546875" customWidth="1"/>
  </cols>
  <sheetData>
    <row r="1" spans="1:6" x14ac:dyDescent="0.3">
      <c r="A1" t="s">
        <v>1</v>
      </c>
    </row>
    <row r="3" spans="1:6" x14ac:dyDescent="0.3">
      <c r="C3" t="s">
        <v>2</v>
      </c>
      <c r="D3" s="1">
        <f ca="1">TODAY()</f>
        <v>43283</v>
      </c>
      <c r="E3" s="1"/>
    </row>
    <row r="4" spans="1:6" x14ac:dyDescent="0.3">
      <c r="D4">
        <v>5</v>
      </c>
    </row>
    <row r="6" spans="1:6" x14ac:dyDescent="0.3">
      <c r="E6" t="e">
        <f>NA()</f>
        <v>#N/A</v>
      </c>
    </row>
    <row r="7" spans="1:6" x14ac:dyDescent="0.3">
      <c r="E7" t="e">
        <f>NA()</f>
        <v>#N/A</v>
      </c>
    </row>
    <row r="8" spans="1:6" x14ac:dyDescent="0.3">
      <c r="E8" t="e">
        <f>NA()</f>
        <v>#N/A</v>
      </c>
    </row>
    <row r="9" spans="1:6" x14ac:dyDescent="0.3">
      <c r="C9" s="2" t="s">
        <v>29</v>
      </c>
      <c r="D9">
        <f>SUMPRODUCT( ((Activités[DÉBUT]&gt;=FenêtreDateDébut)+(Activités[FIN]&gt;=FenêtreDateDébut)&gt;0)*(Activités[DÉBUT]&lt;=(FenêtreDateDébut+FenêtreJours-1)) )</f>
        <v>4</v>
      </c>
      <c r="E9" t="e">
        <f>NA()</f>
        <v>#N/A</v>
      </c>
    </row>
    <row r="10" spans="1:6" x14ac:dyDescent="0.3">
      <c r="D10">
        <v>9</v>
      </c>
      <c r="E10" t="e">
        <f>NA()</f>
        <v>#N/A</v>
      </c>
    </row>
    <row r="11" spans="1:6" x14ac:dyDescent="0.3">
      <c r="D11">
        <f>D10-MIN(D10,D9)</f>
        <v>5</v>
      </c>
      <c r="E11" t="e">
        <f>NA()</f>
        <v>#N/A</v>
      </c>
    </row>
    <row r="12" spans="1:6" x14ac:dyDescent="0.3">
      <c r="E12" t="e">
        <f>NA()</f>
        <v>#N/A</v>
      </c>
    </row>
    <row r="13" spans="1:6" x14ac:dyDescent="0.3">
      <c r="C13" s="2"/>
      <c r="E13" t="e">
        <f>NA()</f>
        <v>#N/A</v>
      </c>
    </row>
    <row r="14" spans="1:6" x14ac:dyDescent="0.3">
      <c r="C14" s="2"/>
      <c r="E14" t="e">
        <f>NA()</f>
        <v>#N/A</v>
      </c>
    </row>
    <row r="15" spans="1:6" x14ac:dyDescent="0.3">
      <c r="C15" s="2"/>
      <c r="E15">
        <f t="array" ref="E15">INDEX(Activités[ID],MATCH(1, ((Activités[DÉBUT]&gt;=FenêtreDateDébut)+(Activités[FIN]&gt;=FenêtreDateDébut)&gt;0)*(Activités[DÉBUT]&lt;=(FenêtreDateDébut+FenêtreJours-1)), 0))</f>
        <v>1</v>
      </c>
      <c r="F15" t="e">
        <f t="shared" ref="F15:F23" ca="1" si="0">OFFSET(E15,-$D$11,)</f>
        <v>#N/A</v>
      </c>
    </row>
    <row r="16" spans="1:6" x14ac:dyDescent="0.3">
      <c r="C16" s="2"/>
      <c r="E16">
        <f t="array" ref="E16">INDEX(Activités[ID],MATCH(1, (Activités[ID]&gt;E15)*((Activités[DÉBUT]&gt;=FenêtreDateDébut)+(Activités[FIN]&gt;=FenêtreDateDébut)&gt;0)*(Activités[DÉBUT]&lt;=(FenêtreDateDébut+FenêtreJours-1)), 0))</f>
        <v>8</v>
      </c>
      <c r="F16" t="e">
        <f t="shared" ca="1" si="0"/>
        <v>#N/A</v>
      </c>
    </row>
    <row r="17" spans="1:35" x14ac:dyDescent="0.3">
      <c r="C17" s="2"/>
      <c r="E17">
        <f t="array" ref="E17">INDEX(Activités[ID],MATCH(1, (Activités[ID]&gt;E16)*((Activités[DÉBUT]&gt;=FenêtreDateDébut)+(Activités[FIN]&gt;=FenêtreDateDébut)&gt;0)*(Activités[DÉBUT]&lt;=(FenêtreDateDébut+FenêtreJours-1)), 0))</f>
        <v>9</v>
      </c>
      <c r="F17" t="e">
        <f t="shared" ca="1" si="0"/>
        <v>#N/A</v>
      </c>
    </row>
    <row r="18" spans="1:35" x14ac:dyDescent="0.3">
      <c r="E18">
        <f t="array" ref="E18">INDEX(Activités[ID],MATCH(1, (Activités[ID]&gt;E17)*((Activités[DÉBUT]&gt;=FenêtreDateDébut)+(Activités[FIN]&gt;=FenêtreDateDébut)&gt;0)*(Activités[DÉBUT]&lt;=(FenêtreDateDébut+FenêtreJours-1)), 0))</f>
        <v>10</v>
      </c>
      <c r="F18" t="e">
        <f t="shared" ca="1" si="0"/>
        <v>#N/A</v>
      </c>
    </row>
    <row r="19" spans="1:35" x14ac:dyDescent="0.3">
      <c r="E19" t="e">
        <f t="array" ref="E19">INDEX(Activités[ID],MATCH(1, (Activités[ID]&gt;E18)*((Activités[DÉBUT]&gt;=FenêtreDateDébut)+(Activités[FIN]&gt;=FenêtreDateDébut)&gt;0)*(Activités[DÉBUT]&lt;=(FenêtreDateDébut+FenêtreJours-1)), 0))</f>
        <v>#N/A</v>
      </c>
      <c r="F19" t="e">
        <f t="shared" ca="1" si="0"/>
        <v>#N/A</v>
      </c>
    </row>
    <row r="20" spans="1:35" x14ac:dyDescent="0.3">
      <c r="E20" t="e">
        <f t="array" ref="E20">INDEX(Activités[ID],MATCH(1, (Activités[ID]&gt;E19)*((Activités[DÉBUT]&gt;=FenêtreDateDébut)+(Activités[FIN]&gt;=FenêtreDateDébut)&gt;0)*(Activités[DÉBUT]&lt;=(FenêtreDateDébut+FenêtreJours-1)), 0))</f>
        <v>#N/A</v>
      </c>
      <c r="F20">
        <f t="shared" ca="1" si="0"/>
        <v>1</v>
      </c>
    </row>
    <row r="21" spans="1:35" x14ac:dyDescent="0.3">
      <c r="E21" t="e">
        <f t="array" ref="E21">INDEX(Activités[ID],MATCH(1, (Activités[ID]&gt;E20)*((Activités[DÉBUT]&gt;=FenêtreDateDébut)+(Activités[FIN]&gt;=FenêtreDateDébut)&gt;0)*(Activités[DÉBUT]&lt;=(FenêtreDateDébut+FenêtreJours-1)), 0))</f>
        <v>#N/A</v>
      </c>
      <c r="F21">
        <f t="shared" ca="1" si="0"/>
        <v>8</v>
      </c>
    </row>
    <row r="22" spans="1:35" x14ac:dyDescent="0.3">
      <c r="E22" t="e">
        <f t="array" ref="E22">INDEX(Activités[ID],MATCH(1, (Activités[ID]&gt;E21)*((Activités[DÉBUT]&gt;=FenêtreDateDébut)+(Activités[FIN]&gt;=FenêtreDateDébut)&gt;0)*(Activités[DÉBUT]&lt;=(FenêtreDateDébut+FenêtreJours-1)), 0))</f>
        <v>#N/A</v>
      </c>
      <c r="F22">
        <f t="shared" ca="1" si="0"/>
        <v>9</v>
      </c>
    </row>
    <row r="23" spans="1:35" x14ac:dyDescent="0.3">
      <c r="E23" t="e">
        <f t="array" ref="E23">INDEX(Activités[ID],MATCH(1, (Activités[ID]&gt;E22)*((Activités[DÉBUT]&gt;=FenêtreDateDébut)+(Activités[FIN]&gt;=FenêtreDateDébut)&gt;0)*(Activités[DÉBUT]&lt;=(FenêtreDateDébut+FenêtreJours-1)), 0))</f>
        <v>#N/A</v>
      </c>
      <c r="F23">
        <f t="shared" ca="1" si="0"/>
        <v>10</v>
      </c>
    </row>
    <row r="25" spans="1:35" x14ac:dyDescent="0.3">
      <c r="C25" t="s">
        <v>22</v>
      </c>
      <c r="D25" s="1">
        <f>DateDébut+FenêtreDécalage</f>
        <v>43293</v>
      </c>
    </row>
    <row r="26" spans="1:35" x14ac:dyDescent="0.3">
      <c r="C26" t="s">
        <v>23</v>
      </c>
      <c r="D26">
        <v>45</v>
      </c>
    </row>
    <row r="28" spans="1:35" x14ac:dyDescent="0.3">
      <c r="C28" t="s">
        <v>24</v>
      </c>
      <c r="D28" s="2">
        <f>'Chronologie du projet'!D20</f>
        <v>43248</v>
      </c>
    </row>
    <row r="29" spans="1:35" x14ac:dyDescent="0.3">
      <c r="C29" t="s">
        <v>25</v>
      </c>
      <c r="D29">
        <v>30</v>
      </c>
    </row>
    <row r="31" spans="1:35" x14ac:dyDescent="0.3">
      <c r="A31" t="s">
        <v>0</v>
      </c>
      <c r="B31" t="s">
        <v>26</v>
      </c>
      <c r="C31" t="s">
        <v>27</v>
      </c>
      <c r="D31" t="s">
        <v>28</v>
      </c>
      <c r="E31" s="1">
        <f>FenêtreDateDébut</f>
        <v>43293</v>
      </c>
      <c r="F31" s="1">
        <f t="shared" ref="F31:AI31" si="1">E31+1</f>
        <v>43294</v>
      </c>
      <c r="G31" s="1">
        <f t="shared" si="1"/>
        <v>43295</v>
      </c>
      <c r="H31" s="1">
        <f t="shared" si="1"/>
        <v>43296</v>
      </c>
      <c r="I31" s="1">
        <f t="shared" si="1"/>
        <v>43297</v>
      </c>
      <c r="J31" s="1">
        <f t="shared" si="1"/>
        <v>43298</v>
      </c>
      <c r="K31" s="1">
        <f t="shared" si="1"/>
        <v>43299</v>
      </c>
      <c r="L31" s="1">
        <f t="shared" si="1"/>
        <v>43300</v>
      </c>
      <c r="M31" s="1">
        <f t="shared" si="1"/>
        <v>43301</v>
      </c>
      <c r="N31" s="1">
        <f t="shared" si="1"/>
        <v>43302</v>
      </c>
      <c r="O31" s="1">
        <f t="shared" si="1"/>
        <v>43303</v>
      </c>
      <c r="P31" s="1">
        <f t="shared" si="1"/>
        <v>43304</v>
      </c>
      <c r="Q31" s="1">
        <f t="shared" si="1"/>
        <v>43305</v>
      </c>
      <c r="R31" s="1">
        <f t="shared" si="1"/>
        <v>43306</v>
      </c>
      <c r="S31" s="1">
        <f t="shared" si="1"/>
        <v>43307</v>
      </c>
      <c r="T31" s="1">
        <f t="shared" si="1"/>
        <v>43308</v>
      </c>
      <c r="U31" s="1">
        <f t="shared" si="1"/>
        <v>43309</v>
      </c>
      <c r="V31" s="1">
        <f t="shared" si="1"/>
        <v>43310</v>
      </c>
      <c r="W31" s="1">
        <f t="shared" si="1"/>
        <v>43311</v>
      </c>
      <c r="X31" s="1">
        <f t="shared" si="1"/>
        <v>43312</v>
      </c>
      <c r="Y31" s="1">
        <f t="shared" si="1"/>
        <v>43313</v>
      </c>
      <c r="Z31" s="1">
        <f t="shared" si="1"/>
        <v>43314</v>
      </c>
      <c r="AA31" s="1">
        <f t="shared" si="1"/>
        <v>43315</v>
      </c>
      <c r="AB31" s="1">
        <f t="shared" si="1"/>
        <v>43316</v>
      </c>
      <c r="AC31" s="1">
        <f t="shared" si="1"/>
        <v>43317</v>
      </c>
      <c r="AD31" s="1">
        <f t="shared" si="1"/>
        <v>43318</v>
      </c>
      <c r="AE31" s="1">
        <f t="shared" si="1"/>
        <v>43319</v>
      </c>
      <c r="AF31" s="1">
        <f t="shared" si="1"/>
        <v>43320</v>
      </c>
      <c r="AG31" s="1">
        <f t="shared" si="1"/>
        <v>43321</v>
      </c>
      <c r="AH31" s="1">
        <f t="shared" si="1"/>
        <v>43322</v>
      </c>
      <c r="AI31" s="1">
        <f t="shared" si="1"/>
        <v>43323</v>
      </c>
    </row>
    <row r="32" spans="1:35" x14ac:dyDescent="0.3">
      <c r="A32">
        <v>11.3</v>
      </c>
      <c r="B32">
        <v>1</v>
      </c>
      <c r="C32" t="e">
        <f t="shared" ref="C32:C40" ca="1" si="2">F15</f>
        <v>#N/A</v>
      </c>
      <c r="D32" t="e">
        <f ca="1">INDEX(Activités[ACTIVITÉ],MATCH($C32,Activités[ID],0))</f>
        <v>#N/A</v>
      </c>
      <c r="E32" t="e">
        <f ca="1">CalcGrille</f>
        <v>#N/A</v>
      </c>
      <c r="F32" t="e">
        <f ca="1">CalcGrille</f>
        <v>#N/A</v>
      </c>
      <c r="G32" t="e">
        <f ca="1">CalcGrille</f>
        <v>#N/A</v>
      </c>
      <c r="H32" t="e">
        <f ca="1">CalcGrille</f>
        <v>#N/A</v>
      </c>
      <c r="I32" t="e">
        <f ca="1">CalcGrille</f>
        <v>#N/A</v>
      </c>
      <c r="J32" t="e">
        <f ca="1">CalcGrille</f>
        <v>#N/A</v>
      </c>
      <c r="K32" t="e">
        <f ca="1">CalcGrille</f>
        <v>#N/A</v>
      </c>
      <c r="L32" t="e">
        <f ca="1">CalcGrille</f>
        <v>#N/A</v>
      </c>
      <c r="M32" t="e">
        <f ca="1">CalcGrille</f>
        <v>#N/A</v>
      </c>
      <c r="N32" t="e">
        <f ca="1">CalcGrille</f>
        <v>#N/A</v>
      </c>
      <c r="O32" t="e">
        <f ca="1">CalcGrille</f>
        <v>#N/A</v>
      </c>
      <c r="P32" t="e">
        <f ca="1">CalcGrille</f>
        <v>#N/A</v>
      </c>
      <c r="Q32" t="e">
        <f ca="1">CalcGrille</f>
        <v>#N/A</v>
      </c>
      <c r="R32" t="e">
        <f ca="1">CalcGrille</f>
        <v>#N/A</v>
      </c>
      <c r="S32" t="e">
        <f ca="1">CalcGrille</f>
        <v>#N/A</v>
      </c>
      <c r="T32" t="e">
        <f ca="1">CalcGrille</f>
        <v>#N/A</v>
      </c>
      <c r="U32" t="e">
        <f ca="1">CalcGrille</f>
        <v>#N/A</v>
      </c>
      <c r="V32" t="e">
        <f ca="1">CalcGrille</f>
        <v>#N/A</v>
      </c>
      <c r="W32" t="e">
        <f ca="1">CalcGrille</f>
        <v>#N/A</v>
      </c>
      <c r="X32" t="e">
        <f ca="1">CalcGrille</f>
        <v>#N/A</v>
      </c>
      <c r="Y32" t="e">
        <f ca="1">CalcGrille</f>
        <v>#N/A</v>
      </c>
      <c r="Z32" t="e">
        <f ca="1">CalcGrille</f>
        <v>#N/A</v>
      </c>
      <c r="AA32" t="e">
        <f ca="1">CalcGrille</f>
        <v>#N/A</v>
      </c>
      <c r="AB32" t="e">
        <f ca="1">CalcGrille</f>
        <v>#N/A</v>
      </c>
      <c r="AC32" t="e">
        <f ca="1">CalcGrille</f>
        <v>#N/A</v>
      </c>
      <c r="AD32" t="e">
        <f ca="1">CalcGrille</f>
        <v>#N/A</v>
      </c>
      <c r="AE32" t="e">
        <f ca="1">CalcGrille</f>
        <v>#N/A</v>
      </c>
      <c r="AF32" t="e">
        <f ca="1">CalcGrille</f>
        <v>#N/A</v>
      </c>
      <c r="AG32" t="e">
        <f ca="1">CalcGrille</f>
        <v>#N/A</v>
      </c>
      <c r="AH32" t="e">
        <f ca="1">CalcGrille</f>
        <v>#N/A</v>
      </c>
      <c r="AI32" t="e">
        <f ca="1">CalcGrille</f>
        <v>#N/A</v>
      </c>
    </row>
    <row r="33" spans="1:35" x14ac:dyDescent="0.3">
      <c r="A33">
        <f>A32-1</f>
        <v>10.3</v>
      </c>
      <c r="B33">
        <v>2</v>
      </c>
      <c r="C33" t="e">
        <f t="shared" ca="1" si="2"/>
        <v>#N/A</v>
      </c>
      <c r="D33" t="e">
        <f ca="1">INDEX(Activités[ACTIVITÉ],MATCH($C33,Activités[ID],0))</f>
        <v>#N/A</v>
      </c>
      <c r="E33" t="e">
        <f ca="1">CalcGrille</f>
        <v>#N/A</v>
      </c>
      <c r="F33" t="e">
        <f ca="1">CalcGrille</f>
        <v>#N/A</v>
      </c>
      <c r="G33" t="e">
        <f ca="1">CalcGrille</f>
        <v>#N/A</v>
      </c>
      <c r="H33" t="e">
        <f ca="1">CalcGrille</f>
        <v>#N/A</v>
      </c>
      <c r="I33" t="e">
        <f ca="1">CalcGrille</f>
        <v>#N/A</v>
      </c>
      <c r="J33" t="e">
        <f ca="1">CalcGrille</f>
        <v>#N/A</v>
      </c>
      <c r="K33" t="e">
        <f ca="1">CalcGrille</f>
        <v>#N/A</v>
      </c>
      <c r="L33" t="e">
        <f ca="1">CalcGrille</f>
        <v>#N/A</v>
      </c>
      <c r="M33" t="e">
        <f ca="1">CalcGrille</f>
        <v>#N/A</v>
      </c>
      <c r="N33" t="e">
        <f ca="1">CalcGrille</f>
        <v>#N/A</v>
      </c>
      <c r="O33" t="e">
        <f ca="1">CalcGrille</f>
        <v>#N/A</v>
      </c>
      <c r="P33" t="e">
        <f ca="1">CalcGrille</f>
        <v>#N/A</v>
      </c>
      <c r="Q33" t="e">
        <f ca="1">CalcGrille</f>
        <v>#N/A</v>
      </c>
      <c r="R33" t="e">
        <f ca="1">CalcGrille</f>
        <v>#N/A</v>
      </c>
      <c r="S33" t="e">
        <f ca="1">CalcGrille</f>
        <v>#N/A</v>
      </c>
      <c r="T33" t="e">
        <f ca="1">CalcGrille</f>
        <v>#N/A</v>
      </c>
      <c r="U33" t="e">
        <f ca="1">CalcGrille</f>
        <v>#N/A</v>
      </c>
      <c r="V33" t="e">
        <f ca="1">CalcGrille</f>
        <v>#N/A</v>
      </c>
      <c r="W33" t="e">
        <f ca="1">CalcGrille</f>
        <v>#N/A</v>
      </c>
      <c r="X33" t="e">
        <f ca="1">CalcGrille</f>
        <v>#N/A</v>
      </c>
      <c r="Y33" t="e">
        <f ca="1">CalcGrille</f>
        <v>#N/A</v>
      </c>
      <c r="Z33" t="e">
        <f ca="1">CalcGrille</f>
        <v>#N/A</v>
      </c>
      <c r="AA33" t="e">
        <f ca="1">CalcGrille</f>
        <v>#N/A</v>
      </c>
      <c r="AB33" t="e">
        <f ca="1">CalcGrille</f>
        <v>#N/A</v>
      </c>
      <c r="AC33" t="e">
        <f ca="1">CalcGrille</f>
        <v>#N/A</v>
      </c>
      <c r="AD33" t="e">
        <f ca="1">CalcGrille</f>
        <v>#N/A</v>
      </c>
      <c r="AE33" t="e">
        <f ca="1">CalcGrille</f>
        <v>#N/A</v>
      </c>
      <c r="AF33" t="e">
        <f ca="1">CalcGrille</f>
        <v>#N/A</v>
      </c>
      <c r="AG33" t="e">
        <f ca="1">CalcGrille</f>
        <v>#N/A</v>
      </c>
      <c r="AH33" t="e">
        <f ca="1">CalcGrille</f>
        <v>#N/A</v>
      </c>
      <c r="AI33" t="e">
        <f ca="1">CalcGrille</f>
        <v>#N/A</v>
      </c>
    </row>
    <row r="34" spans="1:35" x14ac:dyDescent="0.3">
      <c r="A34">
        <f t="shared" ref="A34:A40" si="3">A33-1</f>
        <v>9.3000000000000007</v>
      </c>
      <c r="B34">
        <v>3</v>
      </c>
      <c r="C34" t="e">
        <f t="shared" ca="1" si="2"/>
        <v>#N/A</v>
      </c>
      <c r="D34" t="e">
        <f ca="1">INDEX(Activités[ACTIVITÉ],MATCH($C34,Activités[ID],0))</f>
        <v>#N/A</v>
      </c>
      <c r="E34" t="e">
        <f ca="1">CalcGrille</f>
        <v>#N/A</v>
      </c>
      <c r="F34" t="e">
        <f ca="1">CalcGrille</f>
        <v>#N/A</v>
      </c>
      <c r="G34" t="e">
        <f ca="1">CalcGrille</f>
        <v>#N/A</v>
      </c>
      <c r="H34" t="e">
        <f ca="1">CalcGrille</f>
        <v>#N/A</v>
      </c>
      <c r="I34" t="e">
        <f ca="1">CalcGrille</f>
        <v>#N/A</v>
      </c>
      <c r="J34" t="e">
        <f ca="1">CalcGrille</f>
        <v>#N/A</v>
      </c>
      <c r="K34" t="e">
        <f ca="1">CalcGrille</f>
        <v>#N/A</v>
      </c>
      <c r="L34" t="e">
        <f ca="1">CalcGrille</f>
        <v>#N/A</v>
      </c>
      <c r="M34" t="e">
        <f ca="1">CalcGrille</f>
        <v>#N/A</v>
      </c>
      <c r="N34" t="e">
        <f ca="1">CalcGrille</f>
        <v>#N/A</v>
      </c>
      <c r="O34" t="e">
        <f ca="1">CalcGrille</f>
        <v>#N/A</v>
      </c>
      <c r="P34" t="e">
        <f ca="1">CalcGrille</f>
        <v>#N/A</v>
      </c>
      <c r="Q34" t="e">
        <f ca="1">CalcGrille</f>
        <v>#N/A</v>
      </c>
      <c r="R34" t="e">
        <f ca="1">CalcGrille</f>
        <v>#N/A</v>
      </c>
      <c r="S34" t="e">
        <f ca="1">CalcGrille</f>
        <v>#N/A</v>
      </c>
      <c r="T34" t="e">
        <f ca="1">CalcGrille</f>
        <v>#N/A</v>
      </c>
      <c r="U34" t="e">
        <f ca="1">CalcGrille</f>
        <v>#N/A</v>
      </c>
      <c r="V34" t="e">
        <f ca="1">CalcGrille</f>
        <v>#N/A</v>
      </c>
      <c r="W34" t="e">
        <f ca="1">CalcGrille</f>
        <v>#N/A</v>
      </c>
      <c r="X34" t="e">
        <f ca="1">CalcGrille</f>
        <v>#N/A</v>
      </c>
      <c r="Y34" t="e">
        <f ca="1">CalcGrille</f>
        <v>#N/A</v>
      </c>
      <c r="Z34" t="e">
        <f ca="1">CalcGrille</f>
        <v>#N/A</v>
      </c>
      <c r="AA34" t="e">
        <f ca="1">CalcGrille</f>
        <v>#N/A</v>
      </c>
      <c r="AB34" t="e">
        <f ca="1">CalcGrille</f>
        <v>#N/A</v>
      </c>
      <c r="AC34" t="e">
        <f ca="1">CalcGrille</f>
        <v>#N/A</v>
      </c>
      <c r="AD34" t="e">
        <f ca="1">CalcGrille</f>
        <v>#N/A</v>
      </c>
      <c r="AE34" t="e">
        <f ca="1">CalcGrille</f>
        <v>#N/A</v>
      </c>
      <c r="AF34" t="e">
        <f ca="1">CalcGrille</f>
        <v>#N/A</v>
      </c>
      <c r="AG34" t="e">
        <f ca="1">CalcGrille</f>
        <v>#N/A</v>
      </c>
      <c r="AH34" t="e">
        <f ca="1">CalcGrille</f>
        <v>#N/A</v>
      </c>
      <c r="AI34" t="e">
        <f ca="1">CalcGrille</f>
        <v>#N/A</v>
      </c>
    </row>
    <row r="35" spans="1:35" x14ac:dyDescent="0.3">
      <c r="A35">
        <f t="shared" si="3"/>
        <v>8.3000000000000007</v>
      </c>
      <c r="B35">
        <v>4</v>
      </c>
      <c r="C35" t="e">
        <f t="shared" ca="1" si="2"/>
        <v>#N/A</v>
      </c>
      <c r="D35" t="e">
        <f ca="1">INDEX(Activités[ACTIVITÉ],MATCH($C35,Activités[ID],0))</f>
        <v>#N/A</v>
      </c>
      <c r="E35" t="e">
        <f ca="1">CalcGrille</f>
        <v>#N/A</v>
      </c>
      <c r="F35" t="e">
        <f ca="1">CalcGrille</f>
        <v>#N/A</v>
      </c>
      <c r="G35" t="e">
        <f ca="1">CalcGrille</f>
        <v>#N/A</v>
      </c>
      <c r="H35" t="e">
        <f ca="1">CalcGrille</f>
        <v>#N/A</v>
      </c>
      <c r="I35" t="e">
        <f ca="1">CalcGrille</f>
        <v>#N/A</v>
      </c>
      <c r="J35" t="e">
        <f ca="1">CalcGrille</f>
        <v>#N/A</v>
      </c>
      <c r="K35" t="e">
        <f ca="1">CalcGrille</f>
        <v>#N/A</v>
      </c>
      <c r="L35" t="e">
        <f ca="1">CalcGrille</f>
        <v>#N/A</v>
      </c>
      <c r="M35" t="e">
        <f ca="1">CalcGrille</f>
        <v>#N/A</v>
      </c>
      <c r="N35" t="e">
        <f ca="1">CalcGrille</f>
        <v>#N/A</v>
      </c>
      <c r="O35" t="e">
        <f ca="1">CalcGrille</f>
        <v>#N/A</v>
      </c>
      <c r="P35" t="e">
        <f ca="1">CalcGrille</f>
        <v>#N/A</v>
      </c>
      <c r="Q35" t="e">
        <f ca="1">CalcGrille</f>
        <v>#N/A</v>
      </c>
      <c r="R35" t="e">
        <f ca="1">CalcGrille</f>
        <v>#N/A</v>
      </c>
      <c r="S35" t="e">
        <f ca="1">CalcGrille</f>
        <v>#N/A</v>
      </c>
      <c r="T35" t="e">
        <f ca="1">CalcGrille</f>
        <v>#N/A</v>
      </c>
      <c r="U35" t="e">
        <f ca="1">CalcGrille</f>
        <v>#N/A</v>
      </c>
      <c r="V35" t="e">
        <f ca="1">CalcGrille</f>
        <v>#N/A</v>
      </c>
      <c r="W35" t="e">
        <f ca="1">CalcGrille</f>
        <v>#N/A</v>
      </c>
      <c r="X35" t="e">
        <f ca="1">CalcGrille</f>
        <v>#N/A</v>
      </c>
      <c r="Y35" t="e">
        <f ca="1">CalcGrille</f>
        <v>#N/A</v>
      </c>
      <c r="Z35" t="e">
        <f ca="1">CalcGrille</f>
        <v>#N/A</v>
      </c>
      <c r="AA35" t="e">
        <f ca="1">CalcGrille</f>
        <v>#N/A</v>
      </c>
      <c r="AB35" t="e">
        <f ca="1">CalcGrille</f>
        <v>#N/A</v>
      </c>
      <c r="AC35" t="e">
        <f ca="1">CalcGrille</f>
        <v>#N/A</v>
      </c>
      <c r="AD35" t="e">
        <f ca="1">CalcGrille</f>
        <v>#N/A</v>
      </c>
      <c r="AE35" t="e">
        <f ca="1">CalcGrille</f>
        <v>#N/A</v>
      </c>
      <c r="AF35" t="e">
        <f ca="1">CalcGrille</f>
        <v>#N/A</v>
      </c>
      <c r="AG35" t="e">
        <f ca="1">CalcGrille</f>
        <v>#N/A</v>
      </c>
      <c r="AH35" t="e">
        <f ca="1">CalcGrille</f>
        <v>#N/A</v>
      </c>
      <c r="AI35" t="e">
        <f ca="1">CalcGrille</f>
        <v>#N/A</v>
      </c>
    </row>
    <row r="36" spans="1:35" x14ac:dyDescent="0.3">
      <c r="A36">
        <f t="shared" si="3"/>
        <v>7.3000000000000007</v>
      </c>
      <c r="B36">
        <v>5</v>
      </c>
      <c r="C36" t="e">
        <f t="shared" ca="1" si="2"/>
        <v>#N/A</v>
      </c>
      <c r="D36" t="e">
        <f ca="1">INDEX(Activités[ACTIVITÉ],MATCH($C36,Activités[ID],0))</f>
        <v>#N/A</v>
      </c>
      <c r="E36" t="e">
        <f ca="1">CalcGrille</f>
        <v>#N/A</v>
      </c>
      <c r="F36" t="e">
        <f ca="1">CalcGrille</f>
        <v>#N/A</v>
      </c>
      <c r="G36" t="e">
        <f ca="1">CalcGrille</f>
        <v>#N/A</v>
      </c>
      <c r="H36" t="e">
        <f ca="1">CalcGrille</f>
        <v>#N/A</v>
      </c>
      <c r="I36" t="e">
        <f ca="1">CalcGrille</f>
        <v>#N/A</v>
      </c>
      <c r="J36" t="e">
        <f ca="1">CalcGrille</f>
        <v>#N/A</v>
      </c>
      <c r="K36" t="e">
        <f ca="1">CalcGrille</f>
        <v>#N/A</v>
      </c>
      <c r="L36" t="e">
        <f ca="1">CalcGrille</f>
        <v>#N/A</v>
      </c>
      <c r="M36" t="e">
        <f ca="1">CalcGrille</f>
        <v>#N/A</v>
      </c>
      <c r="N36" t="e">
        <f ca="1">CalcGrille</f>
        <v>#N/A</v>
      </c>
      <c r="O36" t="e">
        <f ca="1">CalcGrille</f>
        <v>#N/A</v>
      </c>
      <c r="P36" t="e">
        <f ca="1">CalcGrille</f>
        <v>#N/A</v>
      </c>
      <c r="Q36" t="e">
        <f ca="1">CalcGrille</f>
        <v>#N/A</v>
      </c>
      <c r="R36" t="e">
        <f ca="1">CalcGrille</f>
        <v>#N/A</v>
      </c>
      <c r="S36" t="e">
        <f ca="1">CalcGrille</f>
        <v>#N/A</v>
      </c>
      <c r="T36" t="e">
        <f ca="1">CalcGrille</f>
        <v>#N/A</v>
      </c>
      <c r="U36" t="e">
        <f ca="1">CalcGrille</f>
        <v>#N/A</v>
      </c>
      <c r="V36" t="e">
        <f ca="1">CalcGrille</f>
        <v>#N/A</v>
      </c>
      <c r="W36" t="e">
        <f ca="1">CalcGrille</f>
        <v>#N/A</v>
      </c>
      <c r="X36" t="e">
        <f ca="1">CalcGrille</f>
        <v>#N/A</v>
      </c>
      <c r="Y36" t="e">
        <f ca="1">CalcGrille</f>
        <v>#N/A</v>
      </c>
      <c r="Z36" t="e">
        <f ca="1">CalcGrille</f>
        <v>#N/A</v>
      </c>
      <c r="AA36" t="e">
        <f ca="1">CalcGrille</f>
        <v>#N/A</v>
      </c>
      <c r="AB36" t="e">
        <f ca="1">CalcGrille</f>
        <v>#N/A</v>
      </c>
      <c r="AC36" t="e">
        <f ca="1">CalcGrille</f>
        <v>#N/A</v>
      </c>
      <c r="AD36" t="e">
        <f ca="1">CalcGrille</f>
        <v>#N/A</v>
      </c>
      <c r="AE36" t="e">
        <f ca="1">CalcGrille</f>
        <v>#N/A</v>
      </c>
      <c r="AF36" t="e">
        <f ca="1">CalcGrille</f>
        <v>#N/A</v>
      </c>
      <c r="AG36" t="e">
        <f ca="1">CalcGrille</f>
        <v>#N/A</v>
      </c>
      <c r="AH36" t="e">
        <f ca="1">CalcGrille</f>
        <v>#N/A</v>
      </c>
      <c r="AI36" t="e">
        <f ca="1">CalcGrille</f>
        <v>#N/A</v>
      </c>
    </row>
    <row r="37" spans="1:35" x14ac:dyDescent="0.3">
      <c r="A37">
        <f t="shared" si="3"/>
        <v>6.3000000000000007</v>
      </c>
      <c r="B37">
        <v>6</v>
      </c>
      <c r="C37">
        <f t="shared" ca="1" si="2"/>
        <v>1</v>
      </c>
      <c r="D37" t="str">
        <f ca="1">INDEX(Activités[ACTIVITÉ],MATCH($C37,Activités[ID],0))</f>
        <v>Début du projet</v>
      </c>
      <c r="E37">
        <f ca="1">CalcGrille</f>
        <v>6.3000000000000007</v>
      </c>
      <c r="F37">
        <f ca="1">CalcGrille</f>
        <v>6.3000000000000007</v>
      </c>
      <c r="G37">
        <f ca="1">CalcGrille</f>
        <v>6.3000000000000007</v>
      </c>
      <c r="H37">
        <f ca="1">CalcGrille</f>
        <v>6.3000000000000007</v>
      </c>
      <c r="I37">
        <f ca="1">CalcGrille</f>
        <v>6.3000000000000007</v>
      </c>
      <c r="J37">
        <f ca="1">CalcGrille</f>
        <v>6.3000000000000007</v>
      </c>
      <c r="K37">
        <f ca="1">CalcGrille</f>
        <v>6.3000000000000007</v>
      </c>
      <c r="L37">
        <f ca="1">CalcGrille</f>
        <v>6.3000000000000007</v>
      </c>
      <c r="M37">
        <f ca="1">CalcGrille</f>
        <v>6.3000000000000007</v>
      </c>
      <c r="N37">
        <f ca="1">CalcGrille</f>
        <v>6.3000000000000007</v>
      </c>
      <c r="O37">
        <f ca="1">CalcGrille</f>
        <v>6.3000000000000007</v>
      </c>
      <c r="P37">
        <f ca="1">CalcGrille</f>
        <v>6.3000000000000007</v>
      </c>
      <c r="Q37">
        <f ca="1">CalcGrille</f>
        <v>6.3000000000000007</v>
      </c>
      <c r="R37">
        <f ca="1">CalcGrille</f>
        <v>6.3000000000000007</v>
      </c>
      <c r="S37">
        <f ca="1">CalcGrille</f>
        <v>6.3000000000000007</v>
      </c>
      <c r="T37">
        <f ca="1">CalcGrille</f>
        <v>6.3000000000000007</v>
      </c>
      <c r="U37">
        <f ca="1">CalcGrille</f>
        <v>6.3000000000000007</v>
      </c>
      <c r="V37">
        <f ca="1">CalcGrille</f>
        <v>6.3000000000000007</v>
      </c>
      <c r="W37">
        <f ca="1">CalcGrille</f>
        <v>6.3000000000000007</v>
      </c>
      <c r="X37">
        <f ca="1">CalcGrille</f>
        <v>6.3000000000000007</v>
      </c>
      <c r="Y37">
        <f ca="1">CalcGrille</f>
        <v>6.3000000000000007</v>
      </c>
      <c r="Z37">
        <f ca="1">CalcGrille</f>
        <v>6.3000000000000007</v>
      </c>
      <c r="AA37">
        <f ca="1">CalcGrille</f>
        <v>6.3000000000000007</v>
      </c>
      <c r="AB37">
        <f ca="1">CalcGrille</f>
        <v>6.3000000000000007</v>
      </c>
      <c r="AC37">
        <f ca="1">CalcGrille</f>
        <v>6.3000000000000007</v>
      </c>
      <c r="AD37">
        <f ca="1">CalcGrille</f>
        <v>6.3000000000000007</v>
      </c>
      <c r="AE37">
        <f ca="1">CalcGrille</f>
        <v>6.3000000000000007</v>
      </c>
      <c r="AF37">
        <f ca="1">CalcGrille</f>
        <v>6.3000000000000007</v>
      </c>
      <c r="AG37">
        <f ca="1">CalcGrille</f>
        <v>6.3000000000000007</v>
      </c>
      <c r="AH37">
        <f ca="1">CalcGrille</f>
        <v>6.3000000000000007</v>
      </c>
      <c r="AI37">
        <f ca="1">CalcGrille</f>
        <v>6.3000000000000007</v>
      </c>
    </row>
    <row r="38" spans="1:35" x14ac:dyDescent="0.3">
      <c r="A38">
        <f t="shared" si="3"/>
        <v>5.3000000000000007</v>
      </c>
      <c r="B38">
        <v>7</v>
      </c>
      <c r="C38">
        <f t="shared" ca="1" si="2"/>
        <v>8</v>
      </c>
      <c r="D38" t="str">
        <f ca="1">INDEX(Activités[ACTIVITÉ],MATCH($C38,Activités[ID],0))</f>
        <v>Jalon 7</v>
      </c>
      <c r="E38" t="e">
        <f ca="1">CalcGrille</f>
        <v>#N/A</v>
      </c>
      <c r="F38" t="e">
        <f ca="1">CalcGrille</f>
        <v>#N/A</v>
      </c>
      <c r="G38" t="e">
        <f ca="1">CalcGrille</f>
        <v>#N/A</v>
      </c>
      <c r="H38" t="e">
        <f ca="1">CalcGrille</f>
        <v>#N/A</v>
      </c>
      <c r="I38" t="e">
        <f ca="1">CalcGrille</f>
        <v>#N/A</v>
      </c>
      <c r="J38" t="e">
        <f ca="1">CalcGrille</f>
        <v>#N/A</v>
      </c>
      <c r="K38">
        <f ca="1">CalcGrille</f>
        <v>5.3000000000000007</v>
      </c>
      <c r="L38" t="e">
        <f ca="1">CalcGrille</f>
        <v>#N/A</v>
      </c>
      <c r="M38" t="e">
        <f ca="1">CalcGrille</f>
        <v>#N/A</v>
      </c>
      <c r="N38" t="e">
        <f ca="1">CalcGrille</f>
        <v>#N/A</v>
      </c>
      <c r="O38" t="e">
        <f ca="1">CalcGrille</f>
        <v>#N/A</v>
      </c>
      <c r="P38" t="e">
        <f ca="1">CalcGrille</f>
        <v>#N/A</v>
      </c>
      <c r="Q38" t="e">
        <f ca="1">CalcGrille</f>
        <v>#N/A</v>
      </c>
      <c r="R38" t="e">
        <f ca="1">CalcGrille</f>
        <v>#N/A</v>
      </c>
      <c r="S38" t="e">
        <f ca="1">CalcGrille</f>
        <v>#N/A</v>
      </c>
      <c r="T38" t="e">
        <f ca="1">CalcGrille</f>
        <v>#N/A</v>
      </c>
      <c r="U38" t="e">
        <f ca="1">CalcGrille</f>
        <v>#N/A</v>
      </c>
      <c r="V38" t="e">
        <f ca="1">CalcGrille</f>
        <v>#N/A</v>
      </c>
      <c r="W38" t="e">
        <f ca="1">CalcGrille</f>
        <v>#N/A</v>
      </c>
      <c r="X38" t="e">
        <f ca="1">CalcGrille</f>
        <v>#N/A</v>
      </c>
      <c r="Y38" t="e">
        <f ca="1">CalcGrille</f>
        <v>#N/A</v>
      </c>
      <c r="Z38" t="e">
        <f ca="1">CalcGrille</f>
        <v>#N/A</v>
      </c>
      <c r="AA38" t="e">
        <f ca="1">CalcGrille</f>
        <v>#N/A</v>
      </c>
      <c r="AB38" t="e">
        <f ca="1">CalcGrille</f>
        <v>#N/A</v>
      </c>
      <c r="AC38" t="e">
        <f ca="1">CalcGrille</f>
        <v>#N/A</v>
      </c>
      <c r="AD38" t="e">
        <f ca="1">CalcGrille</f>
        <v>#N/A</v>
      </c>
      <c r="AE38" t="e">
        <f ca="1">CalcGrille</f>
        <v>#N/A</v>
      </c>
      <c r="AF38" t="e">
        <f ca="1">CalcGrille</f>
        <v>#N/A</v>
      </c>
      <c r="AG38" t="e">
        <f ca="1">CalcGrille</f>
        <v>#N/A</v>
      </c>
      <c r="AH38" t="e">
        <f ca="1">CalcGrille</f>
        <v>#N/A</v>
      </c>
      <c r="AI38" t="e">
        <f ca="1">CalcGrille</f>
        <v>#N/A</v>
      </c>
    </row>
    <row r="39" spans="1:35" x14ac:dyDescent="0.3">
      <c r="A39">
        <f t="shared" si="3"/>
        <v>4.3000000000000007</v>
      </c>
      <c r="B39">
        <v>8</v>
      </c>
      <c r="C39">
        <f t="shared" ca="1" si="2"/>
        <v>9</v>
      </c>
      <c r="D39" t="str">
        <f ca="1">INDEX(Activités[ACTIVITÉ],MATCH($C39,Activités[ID],0))</f>
        <v>Jalon 8</v>
      </c>
      <c r="E39" t="e">
        <f ca="1">CalcGrille</f>
        <v>#N/A</v>
      </c>
      <c r="F39" t="e">
        <f ca="1">CalcGrille</f>
        <v>#N/A</v>
      </c>
      <c r="G39" t="e">
        <f ca="1">CalcGrille</f>
        <v>#N/A</v>
      </c>
      <c r="H39" t="e">
        <f ca="1">CalcGrille</f>
        <v>#N/A</v>
      </c>
      <c r="I39" t="e">
        <f ca="1">CalcGrille</f>
        <v>#N/A</v>
      </c>
      <c r="J39" t="e">
        <f ca="1">CalcGrille</f>
        <v>#N/A</v>
      </c>
      <c r="K39" t="e">
        <f ca="1">CalcGrille</f>
        <v>#N/A</v>
      </c>
      <c r="L39" t="e">
        <f ca="1">CalcGrille</f>
        <v>#N/A</v>
      </c>
      <c r="M39" t="e">
        <f ca="1">CalcGrille</f>
        <v>#N/A</v>
      </c>
      <c r="N39" t="e">
        <f ca="1">CalcGrille</f>
        <v>#N/A</v>
      </c>
      <c r="O39" t="e">
        <f ca="1">CalcGrille</f>
        <v>#N/A</v>
      </c>
      <c r="P39" t="e">
        <f ca="1">CalcGrille</f>
        <v>#N/A</v>
      </c>
      <c r="Q39" t="e">
        <f ca="1">CalcGrille</f>
        <v>#N/A</v>
      </c>
      <c r="R39" t="e">
        <f ca="1">CalcGrille</f>
        <v>#N/A</v>
      </c>
      <c r="S39" t="e">
        <f ca="1">CalcGrille</f>
        <v>#N/A</v>
      </c>
      <c r="T39" t="e">
        <f ca="1">CalcGrille</f>
        <v>#N/A</v>
      </c>
      <c r="U39">
        <f ca="1">CalcGrille</f>
        <v>4.3000000000000007</v>
      </c>
      <c r="V39">
        <f ca="1">CalcGrille</f>
        <v>4.3000000000000007</v>
      </c>
      <c r="W39">
        <f ca="1">CalcGrille</f>
        <v>4.3000000000000007</v>
      </c>
      <c r="X39" t="e">
        <f ca="1">CalcGrille</f>
        <v>#N/A</v>
      </c>
      <c r="Y39" t="e">
        <f ca="1">CalcGrille</f>
        <v>#N/A</v>
      </c>
      <c r="Z39" t="e">
        <f ca="1">CalcGrille</f>
        <v>#N/A</v>
      </c>
      <c r="AA39" t="e">
        <f ca="1">CalcGrille</f>
        <v>#N/A</v>
      </c>
      <c r="AB39" t="e">
        <f ca="1">CalcGrille</f>
        <v>#N/A</v>
      </c>
      <c r="AC39" t="e">
        <f ca="1">CalcGrille</f>
        <v>#N/A</v>
      </c>
      <c r="AD39" t="e">
        <f ca="1">CalcGrille</f>
        <v>#N/A</v>
      </c>
      <c r="AE39" t="e">
        <f ca="1">CalcGrille</f>
        <v>#N/A</v>
      </c>
      <c r="AF39" t="e">
        <f ca="1">CalcGrille</f>
        <v>#N/A</v>
      </c>
      <c r="AG39" t="e">
        <f ca="1">CalcGrille</f>
        <v>#N/A</v>
      </c>
      <c r="AH39" t="e">
        <f ca="1">CalcGrille</f>
        <v>#N/A</v>
      </c>
      <c r="AI39" t="e">
        <f ca="1">CalcGrille</f>
        <v>#N/A</v>
      </c>
    </row>
    <row r="40" spans="1:35" x14ac:dyDescent="0.3">
      <c r="A40">
        <f t="shared" si="3"/>
        <v>3.3000000000000007</v>
      </c>
      <c r="B40">
        <v>9</v>
      </c>
      <c r="C40">
        <f t="shared" ca="1" si="2"/>
        <v>10</v>
      </c>
      <c r="D40" t="str">
        <f ca="1">INDEX(Activités[ACTIVITÉ],MATCH($C40,Activités[ID],0))</f>
        <v>Jalon 9</v>
      </c>
      <c r="E40" t="e">
        <f ca="1">CalcGrille</f>
        <v>#N/A</v>
      </c>
      <c r="F40" t="e">
        <f ca="1">CalcGrille</f>
        <v>#N/A</v>
      </c>
      <c r="G40" t="e">
        <f ca="1">CalcGrille</f>
        <v>#N/A</v>
      </c>
      <c r="H40" t="e">
        <f ca="1">CalcGrille</f>
        <v>#N/A</v>
      </c>
      <c r="I40" t="e">
        <f ca="1">CalcGrille</f>
        <v>#N/A</v>
      </c>
      <c r="J40" t="e">
        <f ca="1">CalcGrille</f>
        <v>#N/A</v>
      </c>
      <c r="K40" t="e">
        <f ca="1">CalcGrille</f>
        <v>#N/A</v>
      </c>
      <c r="L40" t="e">
        <f ca="1">CalcGrille</f>
        <v>#N/A</v>
      </c>
      <c r="M40" t="e">
        <f ca="1">CalcGrille</f>
        <v>#N/A</v>
      </c>
      <c r="N40" t="e">
        <f ca="1">CalcGrille</f>
        <v>#N/A</v>
      </c>
      <c r="O40" t="e">
        <f ca="1">CalcGrille</f>
        <v>#N/A</v>
      </c>
      <c r="P40" t="e">
        <f ca="1">CalcGrille</f>
        <v>#N/A</v>
      </c>
      <c r="Q40" t="e">
        <f ca="1">CalcGrille</f>
        <v>#N/A</v>
      </c>
      <c r="R40" t="e">
        <f ca="1">CalcGrille</f>
        <v>#N/A</v>
      </c>
      <c r="S40" t="e">
        <f ca="1">CalcGrille</f>
        <v>#N/A</v>
      </c>
      <c r="T40" t="e">
        <f ca="1">CalcGrille</f>
        <v>#N/A</v>
      </c>
      <c r="U40" t="e">
        <f ca="1">CalcGrille</f>
        <v>#N/A</v>
      </c>
      <c r="V40" t="e">
        <f ca="1">CalcGrille</f>
        <v>#N/A</v>
      </c>
      <c r="W40" t="e">
        <f ca="1">CalcGrille</f>
        <v>#N/A</v>
      </c>
      <c r="X40" t="e">
        <f ca="1">CalcGrille</f>
        <v>#N/A</v>
      </c>
      <c r="Y40" t="e">
        <f ca="1">CalcGrille</f>
        <v>#N/A</v>
      </c>
      <c r="Z40" t="e">
        <f ca="1">CalcGrille</f>
        <v>#N/A</v>
      </c>
      <c r="AA40" t="e">
        <f ca="1">CalcGrille</f>
        <v>#N/A</v>
      </c>
      <c r="AB40" t="e">
        <f ca="1">CalcGrille</f>
        <v>#N/A</v>
      </c>
      <c r="AC40" t="e">
        <f ca="1">CalcGrille</f>
        <v>#N/A</v>
      </c>
      <c r="AD40" t="e">
        <f ca="1">CalcGrille</f>
        <v>#N/A</v>
      </c>
      <c r="AE40">
        <f ca="1">CalcGrille</f>
        <v>3.3000000000000007</v>
      </c>
      <c r="AF40">
        <f ca="1">CalcGrille</f>
        <v>3.3000000000000007</v>
      </c>
      <c r="AG40">
        <f ca="1">CalcGrille</f>
        <v>3.3000000000000007</v>
      </c>
      <c r="AH40" t="e">
        <f ca="1">CalcGrille</f>
        <v>#N/A</v>
      </c>
      <c r="AI40" t="e">
        <f ca="1">CalcGrille</f>
        <v>#N/A</v>
      </c>
    </row>
    <row r="43" spans="1:35" x14ac:dyDescent="0.3">
      <c r="E43" s="1">
        <f>E31</f>
        <v>43293</v>
      </c>
      <c r="F43" s="1">
        <f t="shared" ref="F43:AH43" si="4">F31</f>
        <v>43294</v>
      </c>
      <c r="G43" s="1">
        <f t="shared" si="4"/>
        <v>43295</v>
      </c>
      <c r="H43" s="1">
        <f t="shared" si="4"/>
        <v>43296</v>
      </c>
      <c r="I43" s="1">
        <f t="shared" si="4"/>
        <v>43297</v>
      </c>
      <c r="J43" s="1">
        <f t="shared" si="4"/>
        <v>43298</v>
      </c>
      <c r="K43" s="1">
        <f t="shared" si="4"/>
        <v>43299</v>
      </c>
      <c r="L43" s="1">
        <f t="shared" si="4"/>
        <v>43300</v>
      </c>
      <c r="M43" s="1">
        <f t="shared" si="4"/>
        <v>43301</v>
      </c>
      <c r="N43" s="1">
        <f t="shared" si="4"/>
        <v>43302</v>
      </c>
      <c r="O43" s="1">
        <f t="shared" si="4"/>
        <v>43303</v>
      </c>
      <c r="P43" s="1">
        <f t="shared" si="4"/>
        <v>43304</v>
      </c>
      <c r="Q43" s="1">
        <f t="shared" si="4"/>
        <v>43305</v>
      </c>
      <c r="R43" s="1">
        <f t="shared" si="4"/>
        <v>43306</v>
      </c>
      <c r="S43" s="1">
        <f t="shared" si="4"/>
        <v>43307</v>
      </c>
      <c r="T43" s="1">
        <f t="shared" si="4"/>
        <v>43308</v>
      </c>
      <c r="U43" s="1">
        <f t="shared" si="4"/>
        <v>43309</v>
      </c>
      <c r="V43" s="1">
        <f t="shared" si="4"/>
        <v>43310</v>
      </c>
      <c r="W43" s="1">
        <f t="shared" si="4"/>
        <v>43311</v>
      </c>
      <c r="X43" s="1">
        <f t="shared" si="4"/>
        <v>43312</v>
      </c>
      <c r="Y43" s="1">
        <f t="shared" si="4"/>
        <v>43313</v>
      </c>
      <c r="Z43" s="1">
        <f t="shared" si="4"/>
        <v>43314</v>
      </c>
      <c r="AA43" s="1">
        <f t="shared" si="4"/>
        <v>43315</v>
      </c>
      <c r="AB43" s="1">
        <f t="shared" si="4"/>
        <v>43316</v>
      </c>
      <c r="AC43" s="1">
        <f t="shared" si="4"/>
        <v>43317</v>
      </c>
      <c r="AD43" s="1">
        <f t="shared" si="4"/>
        <v>43318</v>
      </c>
      <c r="AE43" s="1">
        <f t="shared" si="4"/>
        <v>43319</v>
      </c>
      <c r="AF43" s="1">
        <f t="shared" si="4"/>
        <v>43320</v>
      </c>
      <c r="AG43" s="1">
        <f t="shared" si="4"/>
        <v>43321</v>
      </c>
      <c r="AH43" s="1">
        <f t="shared" si="4"/>
        <v>43322</v>
      </c>
    </row>
    <row r="44" spans="1:35" x14ac:dyDescent="0.3">
      <c r="C44" t="e">
        <f ca="1">C32</f>
        <v>#N/A</v>
      </c>
      <c r="D44" t="e">
        <f ca="1">UPPER(INDEX(Activités[ACTIVITÉ],MATCH($C44,Activités[ID],0)))</f>
        <v>#N/A</v>
      </c>
      <c r="E44" t="e">
        <f t="shared" ref="E44:AH44" ca="1" si="5">IF(ISERROR(F32),E32,NA())</f>
        <v>#N/A</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3">
      <c r="C45" t="e">
        <f t="shared" ref="C45:C52" ca="1" si="6">C33</f>
        <v>#N/A</v>
      </c>
      <c r="D45" t="e">
        <f ca="1">UPPER(INDEX(Activités[ACTIVITÉ],MATCH($C45,Activités[ID],0)))</f>
        <v>#N/A</v>
      </c>
      <c r="E45" t="e">
        <f t="shared" ref="E45:AH45" ca="1" si="7">IF(ISERROR(F33),E33,NA())</f>
        <v>#N/A</v>
      </c>
      <c r="F45" t="e">
        <f t="shared" ca="1" si="7"/>
        <v>#N/A</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3">
      <c r="C46" t="e">
        <f t="shared" ca="1" si="6"/>
        <v>#N/A</v>
      </c>
      <c r="D46" t="e">
        <f ca="1">UPPER(INDEX(Activités[ACTIVITÉ],MATCH($C46,Activités[ID],0)))</f>
        <v>#N/A</v>
      </c>
      <c r="E46" t="e">
        <f t="shared" ref="E46:AH46" ca="1" si="8">IF(ISERROR(F34),E34,NA())</f>
        <v>#N/A</v>
      </c>
      <c r="F46" t="e">
        <f t="shared" ca="1" si="8"/>
        <v>#N/A</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3">
      <c r="C47" t="e">
        <f t="shared" ca="1" si="6"/>
        <v>#N/A</v>
      </c>
      <c r="D47" t="e">
        <f ca="1">UPPER(INDEX(Activités[ACTIVITÉ],MATCH($C47,Activités[ID],0)))</f>
        <v>#N/A</v>
      </c>
      <c r="E47" t="e">
        <f t="shared" ref="E47:AH47" ca="1" si="9">IF(ISERROR(F35),E35,NA())</f>
        <v>#N/A</v>
      </c>
      <c r="F47" t="e">
        <f t="shared" ca="1" si="9"/>
        <v>#N/A</v>
      </c>
      <c r="G47" t="e">
        <f t="shared" ca="1" si="9"/>
        <v>#N/A</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3">
      <c r="C48" t="e">
        <f t="shared" ca="1" si="6"/>
        <v>#N/A</v>
      </c>
      <c r="D48" t="e">
        <f ca="1">UPPER(INDEX(Activités[ACTIVITÉ],MATCH($C48,Activités[ID],0)))</f>
        <v>#N/A</v>
      </c>
      <c r="E48" t="e">
        <f t="shared" ref="E48:AH48" ca="1" si="10">IF(ISERROR(F36),E36,NA())</f>
        <v>#N/A</v>
      </c>
      <c r="F48" t="e">
        <f t="shared" ca="1" si="10"/>
        <v>#N/A</v>
      </c>
      <c r="G48" t="e">
        <f t="shared" ca="1" si="10"/>
        <v>#N/A</v>
      </c>
      <c r="H48" t="e">
        <f t="shared" ca="1" si="10"/>
        <v>#N/A</v>
      </c>
      <c r="I48" t="e">
        <f t="shared" ca="1" si="10"/>
        <v>#N/A</v>
      </c>
      <c r="J48" t="e">
        <f t="shared" ca="1" si="10"/>
        <v>#N/A</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3">
      <c r="C49">
        <f t="shared" ca="1" si="6"/>
        <v>1</v>
      </c>
      <c r="D49" t="str">
        <f ca="1">UPPER(INDEX(Activités[ACTIVITÉ],MATCH($C49,Activités[ID],0)))</f>
        <v>DÉBUT DU PROJET</v>
      </c>
      <c r="E49" t="e">
        <f t="shared" ref="E49:AH49" ca="1" si="11">IF(ISERROR(F37),E37,NA())</f>
        <v>#N/A</v>
      </c>
      <c r="F49" t="e">
        <f t="shared" ca="1" si="11"/>
        <v>#N/A</v>
      </c>
      <c r="G49" t="e">
        <f t="shared" ca="1" si="11"/>
        <v>#N/A</v>
      </c>
      <c r="H49" t="e">
        <f t="shared" ca="1" si="11"/>
        <v>#N/A</v>
      </c>
      <c r="I49" t="e">
        <f t="shared" ca="1" si="11"/>
        <v>#N/A</v>
      </c>
      <c r="J49" t="e">
        <f t="shared" ca="1" si="11"/>
        <v>#N/A</v>
      </c>
      <c r="K49" t="e">
        <f t="shared" ca="1" si="11"/>
        <v>#N/A</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3">
      <c r="C50">
        <f t="shared" ca="1" si="6"/>
        <v>8</v>
      </c>
      <c r="D50" t="str">
        <f ca="1">UPPER(INDEX(Activités[ACTIVITÉ],MATCH($C50,Activités[ID],0)))</f>
        <v>JALON 7</v>
      </c>
      <c r="E50" t="e">
        <f t="shared" ref="E50:AH50" ca="1" si="12">IF(ISERROR(F38),E38,NA())</f>
        <v>#N/A</v>
      </c>
      <c r="F50" t="e">
        <f t="shared" ca="1" si="12"/>
        <v>#N/A</v>
      </c>
      <c r="G50" t="e">
        <f t="shared" ca="1" si="12"/>
        <v>#N/A</v>
      </c>
      <c r="H50" t="e">
        <f t="shared" ca="1" si="12"/>
        <v>#N/A</v>
      </c>
      <c r="I50" t="e">
        <f t="shared" ca="1" si="12"/>
        <v>#N/A</v>
      </c>
      <c r="J50" t="e">
        <f t="shared" ca="1" si="12"/>
        <v>#N/A</v>
      </c>
      <c r="K50">
        <f t="shared" ca="1" si="12"/>
        <v>5.3000000000000007</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3">
      <c r="C51">
        <f t="shared" ca="1" si="6"/>
        <v>9</v>
      </c>
      <c r="D51" t="str">
        <f ca="1">UPPER(INDEX(Activités[ACTIVITÉ],MATCH($C51,Activités[ID],0)))</f>
        <v>JALON 8</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t="e">
        <f t="shared" ca="1" si="13"/>
        <v>#N/A</v>
      </c>
      <c r="Q51" t="e">
        <f t="shared" ca="1" si="13"/>
        <v>#N/A</v>
      </c>
      <c r="R51" t="e">
        <f t="shared" ca="1" si="13"/>
        <v>#N/A</v>
      </c>
      <c r="S51" t="e">
        <f t="shared" ca="1" si="13"/>
        <v>#N/A</v>
      </c>
      <c r="T51" t="e">
        <f t="shared" ca="1" si="13"/>
        <v>#N/A</v>
      </c>
      <c r="U51" t="e">
        <f t="shared" ca="1" si="13"/>
        <v>#N/A</v>
      </c>
      <c r="V51" t="e">
        <f t="shared" ca="1" si="13"/>
        <v>#N/A</v>
      </c>
      <c r="W51">
        <f t="shared" ca="1" si="13"/>
        <v>4.3000000000000007</v>
      </c>
      <c r="X51" t="e">
        <f t="shared" ca="1" si="13"/>
        <v>#N/A</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3">
      <c r="C52">
        <f t="shared" ca="1" si="6"/>
        <v>10</v>
      </c>
      <c r="D52" t="str">
        <f ca="1">UPPER(INDEX(Activités[ACTIVITÉ],MATCH($C52,Activités[ID],0)))</f>
        <v>JALON 9</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t="e">
        <f t="shared" ca="1" si="14"/>
        <v>#N/A</v>
      </c>
      <c r="AB52" t="e">
        <f t="shared" ca="1" si="14"/>
        <v>#N/A</v>
      </c>
      <c r="AC52" t="e">
        <f t="shared" ca="1" si="14"/>
        <v>#N/A</v>
      </c>
      <c r="AD52" t="e">
        <f t="shared" ca="1" si="14"/>
        <v>#N/A</v>
      </c>
      <c r="AE52" t="e">
        <f t="shared" ca="1" si="14"/>
        <v>#N/A</v>
      </c>
      <c r="AF52" t="e">
        <f t="shared" ca="1" si="14"/>
        <v>#N/A</v>
      </c>
      <c r="AG52">
        <f t="shared" ca="1" si="14"/>
        <v>3.3000000000000007</v>
      </c>
      <c r="AH52" t="e">
        <f t="shared" ca="1" si="14"/>
        <v>#N/A</v>
      </c>
    </row>
    <row r="55" spans="3:34" x14ac:dyDescent="0.3">
      <c r="E55" s="1">
        <f>E31</f>
        <v>43293</v>
      </c>
      <c r="F55" s="1">
        <f t="shared" ref="F55:AH55" si="15">F31</f>
        <v>43294</v>
      </c>
      <c r="G55" s="1">
        <f t="shared" si="15"/>
        <v>43295</v>
      </c>
      <c r="H55" s="1">
        <f t="shared" si="15"/>
        <v>43296</v>
      </c>
      <c r="I55" s="1">
        <f t="shared" si="15"/>
        <v>43297</v>
      </c>
      <c r="J55" s="1">
        <f t="shared" si="15"/>
        <v>43298</v>
      </c>
      <c r="K55" s="1">
        <f t="shared" si="15"/>
        <v>43299</v>
      </c>
      <c r="L55" s="1">
        <f t="shared" si="15"/>
        <v>43300</v>
      </c>
      <c r="M55" s="1">
        <f t="shared" si="15"/>
        <v>43301</v>
      </c>
      <c r="N55" s="1">
        <f t="shared" si="15"/>
        <v>43302</v>
      </c>
      <c r="O55" s="1">
        <f t="shared" si="15"/>
        <v>43303</v>
      </c>
      <c r="P55" s="1">
        <f t="shared" si="15"/>
        <v>43304</v>
      </c>
      <c r="Q55" s="1">
        <f t="shared" si="15"/>
        <v>43305</v>
      </c>
      <c r="R55" s="1">
        <f t="shared" si="15"/>
        <v>43306</v>
      </c>
      <c r="S55" s="1">
        <f t="shared" si="15"/>
        <v>43307</v>
      </c>
      <c r="T55" s="1">
        <f t="shared" si="15"/>
        <v>43308</v>
      </c>
      <c r="U55" s="1">
        <f t="shared" si="15"/>
        <v>43309</v>
      </c>
      <c r="V55" s="1">
        <f t="shared" si="15"/>
        <v>43310</v>
      </c>
      <c r="W55" s="1">
        <f t="shared" si="15"/>
        <v>43311</v>
      </c>
      <c r="X55" s="1">
        <f t="shared" si="15"/>
        <v>43312</v>
      </c>
      <c r="Y55" s="1">
        <f t="shared" si="15"/>
        <v>43313</v>
      </c>
      <c r="Z55" s="1">
        <f t="shared" si="15"/>
        <v>43314</v>
      </c>
      <c r="AA55" s="1">
        <f t="shared" si="15"/>
        <v>43315</v>
      </c>
      <c r="AB55" s="1">
        <f t="shared" si="15"/>
        <v>43316</v>
      </c>
      <c r="AC55" s="1">
        <f t="shared" si="15"/>
        <v>43317</v>
      </c>
      <c r="AD55" s="1">
        <f t="shared" si="15"/>
        <v>43318</v>
      </c>
      <c r="AE55" s="1">
        <f t="shared" si="15"/>
        <v>43319</v>
      </c>
      <c r="AF55" s="1">
        <f t="shared" si="15"/>
        <v>43320</v>
      </c>
      <c r="AG55" s="1">
        <f t="shared" si="15"/>
        <v>43321</v>
      </c>
      <c r="AH55" s="1">
        <f t="shared" si="15"/>
        <v>43322</v>
      </c>
    </row>
    <row r="56" spans="3:34" x14ac:dyDescent="0.3">
      <c r="D56" t="s">
        <v>5</v>
      </c>
      <c r="E56" t="e">
        <f t="shared" ref="E56:AH56" ca="1" si="16">IF(E55=$D$3,5,NA())</f>
        <v>#N/A</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3">
      <c r="D58" s="3">
        <f>DATE(YEAR(MIN(E55:AH55)),MONTH(MIN(E55:AH55)),1)</f>
        <v>43282</v>
      </c>
      <c r="E58">
        <f>IF(MEDIAN($D58,E$55,EOMONTH($D58,0))=E$55,0.5,NA())</f>
        <v>0.5</v>
      </c>
      <c r="F58">
        <f t="shared" ref="F58:AH58" si="17">IF(MEDIAN($D58,F$55,EOMONTH($D58,0))=F$55,0.5,NA())</f>
        <v>0.5</v>
      </c>
      <c r="G58">
        <f t="shared" si="17"/>
        <v>0.5</v>
      </c>
      <c r="H58">
        <f t="shared" si="17"/>
        <v>0.5</v>
      </c>
      <c r="I58">
        <f t="shared" si="17"/>
        <v>0.5</v>
      </c>
      <c r="J58">
        <f t="shared" si="17"/>
        <v>0.5</v>
      </c>
      <c r="K58">
        <f t="shared" si="17"/>
        <v>0.5</v>
      </c>
      <c r="L58">
        <f t="shared" si="17"/>
        <v>0.5</v>
      </c>
      <c r="M58">
        <f t="shared" si="17"/>
        <v>0.5</v>
      </c>
      <c r="N58">
        <f t="shared" si="17"/>
        <v>0.5</v>
      </c>
      <c r="O58">
        <f t="shared" si="17"/>
        <v>0.5</v>
      </c>
      <c r="P58">
        <f t="shared" si="17"/>
        <v>0.5</v>
      </c>
      <c r="Q58">
        <f t="shared" si="17"/>
        <v>0.5</v>
      </c>
      <c r="R58">
        <f t="shared" si="17"/>
        <v>0.5</v>
      </c>
      <c r="S58">
        <f t="shared" si="17"/>
        <v>0.5</v>
      </c>
      <c r="T58">
        <f t="shared" si="17"/>
        <v>0.5</v>
      </c>
      <c r="U58">
        <f t="shared" si="17"/>
        <v>0.5</v>
      </c>
      <c r="V58">
        <f t="shared" si="17"/>
        <v>0.5</v>
      </c>
      <c r="W58">
        <f t="shared" si="17"/>
        <v>0.5</v>
      </c>
      <c r="X58">
        <f t="shared" si="17"/>
        <v>0.5</v>
      </c>
      <c r="Y58" t="e">
        <f t="shared" si="17"/>
        <v>#N/A</v>
      </c>
      <c r="Z58" t="e">
        <f t="shared" si="17"/>
        <v>#N/A</v>
      </c>
      <c r="AA58" t="e">
        <f t="shared" si="17"/>
        <v>#N/A</v>
      </c>
      <c r="AB58" t="e">
        <f t="shared" si="17"/>
        <v>#N/A</v>
      </c>
      <c r="AC58" t="e">
        <f t="shared" si="17"/>
        <v>#N/A</v>
      </c>
      <c r="AD58" t="e">
        <f t="shared" si="17"/>
        <v>#N/A</v>
      </c>
      <c r="AE58" t="e">
        <f t="shared" si="17"/>
        <v>#N/A</v>
      </c>
      <c r="AF58" t="e">
        <f t="shared" si="17"/>
        <v>#N/A</v>
      </c>
      <c r="AG58" t="e">
        <f t="shared" si="17"/>
        <v>#N/A</v>
      </c>
      <c r="AH58" t="e">
        <f t="shared" si="17"/>
        <v>#N/A</v>
      </c>
    </row>
    <row r="59" spans="3:34" x14ac:dyDescent="0.3">
      <c r="D59" s="3" t="str">
        <f>TEXT(D58,"mmm aaaa") &amp; " -Bande supérieure"</f>
        <v>juil 2018 -Bande supérieure</v>
      </c>
      <c r="E59">
        <f>E58+12.5</f>
        <v>13</v>
      </c>
      <c r="F59">
        <f t="shared" ref="F59:AH59" si="18">F58+12.5</f>
        <v>13</v>
      </c>
      <c r="G59">
        <f t="shared" si="18"/>
        <v>13</v>
      </c>
      <c r="H59">
        <f t="shared" si="18"/>
        <v>13</v>
      </c>
      <c r="I59">
        <f t="shared" si="18"/>
        <v>13</v>
      </c>
      <c r="J59">
        <f t="shared" si="18"/>
        <v>13</v>
      </c>
      <c r="K59">
        <f t="shared" si="18"/>
        <v>13</v>
      </c>
      <c r="L59">
        <f t="shared" si="18"/>
        <v>13</v>
      </c>
      <c r="M59">
        <f t="shared" si="18"/>
        <v>13</v>
      </c>
      <c r="N59">
        <f t="shared" si="18"/>
        <v>13</v>
      </c>
      <c r="O59">
        <f t="shared" si="18"/>
        <v>13</v>
      </c>
      <c r="P59">
        <f t="shared" si="18"/>
        <v>13</v>
      </c>
      <c r="Q59">
        <f t="shared" si="18"/>
        <v>13</v>
      </c>
      <c r="R59">
        <f t="shared" si="18"/>
        <v>13</v>
      </c>
      <c r="S59">
        <f t="shared" si="18"/>
        <v>13</v>
      </c>
      <c r="T59">
        <f t="shared" si="18"/>
        <v>13</v>
      </c>
      <c r="U59">
        <f t="shared" si="18"/>
        <v>13</v>
      </c>
      <c r="V59">
        <f t="shared" si="18"/>
        <v>13</v>
      </c>
      <c r="W59">
        <f t="shared" si="18"/>
        <v>13</v>
      </c>
      <c r="X59">
        <f t="shared" si="18"/>
        <v>13</v>
      </c>
      <c r="Y59" t="e">
        <f t="shared" si="18"/>
        <v>#N/A</v>
      </c>
      <c r="Z59" t="e">
        <f t="shared" si="18"/>
        <v>#N/A</v>
      </c>
      <c r="AA59" t="e">
        <f t="shared" si="18"/>
        <v>#N/A</v>
      </c>
      <c r="AB59" t="e">
        <f t="shared" si="18"/>
        <v>#N/A</v>
      </c>
      <c r="AC59" t="e">
        <f t="shared" si="18"/>
        <v>#N/A</v>
      </c>
      <c r="AD59" t="e">
        <f t="shared" si="18"/>
        <v>#N/A</v>
      </c>
      <c r="AE59" t="e">
        <f t="shared" si="18"/>
        <v>#N/A</v>
      </c>
      <c r="AF59" t="e">
        <f t="shared" si="18"/>
        <v>#N/A</v>
      </c>
      <c r="AG59" t="e">
        <f t="shared" si="18"/>
        <v>#N/A</v>
      </c>
      <c r="AH59" t="e">
        <f t="shared" si="18"/>
        <v>#N/A</v>
      </c>
    </row>
    <row r="60" spans="3:34" x14ac:dyDescent="0.3">
      <c r="D60" s="3"/>
    </row>
    <row r="61" spans="3:34" x14ac:dyDescent="0.3">
      <c r="D61" s="3">
        <f>EOMONTH(D58,0)+1</f>
        <v>43313</v>
      </c>
      <c r="E61" t="e">
        <f>IF(MEDIAN($D61,E$55,EOMONTH($D61,0))=E$55,0.5,NA())</f>
        <v>#N/A</v>
      </c>
      <c r="F61" t="e">
        <f t="shared" ref="F61:AH61" si="19">IF(MEDIAN($D61,F$55,EOMONTH($D61,0))=F$55,0.5,NA())</f>
        <v>#N/A</v>
      </c>
      <c r="G61" t="e">
        <f t="shared" si="19"/>
        <v>#N/A</v>
      </c>
      <c r="H61" t="e">
        <f t="shared" si="19"/>
        <v>#N/A</v>
      </c>
      <c r="I61" t="e">
        <f t="shared" si="19"/>
        <v>#N/A</v>
      </c>
      <c r="J61" t="e">
        <f t="shared" si="19"/>
        <v>#N/A</v>
      </c>
      <c r="K61" t="e">
        <f t="shared" si="19"/>
        <v>#N/A</v>
      </c>
      <c r="L61" t="e">
        <f t="shared" si="19"/>
        <v>#N/A</v>
      </c>
      <c r="M61" t="e">
        <f t="shared" si="19"/>
        <v>#N/A</v>
      </c>
      <c r="N61" t="e">
        <f t="shared" si="19"/>
        <v>#N/A</v>
      </c>
      <c r="O61" t="e">
        <f t="shared" si="19"/>
        <v>#N/A</v>
      </c>
      <c r="P61" t="e">
        <f t="shared" si="19"/>
        <v>#N/A</v>
      </c>
      <c r="Q61" t="e">
        <f t="shared" si="19"/>
        <v>#N/A</v>
      </c>
      <c r="R61" t="e">
        <f t="shared" si="19"/>
        <v>#N/A</v>
      </c>
      <c r="S61" t="e">
        <f t="shared" si="19"/>
        <v>#N/A</v>
      </c>
      <c r="T61" t="e">
        <f t="shared" si="19"/>
        <v>#N/A</v>
      </c>
      <c r="U61" t="e">
        <f t="shared" si="19"/>
        <v>#N/A</v>
      </c>
      <c r="V61" t="e">
        <f t="shared" si="19"/>
        <v>#N/A</v>
      </c>
      <c r="W61" t="e">
        <f t="shared" si="19"/>
        <v>#N/A</v>
      </c>
      <c r="X61" t="e">
        <f t="shared" si="19"/>
        <v>#N/A</v>
      </c>
      <c r="Y61">
        <f t="shared" si="19"/>
        <v>0.5</v>
      </c>
      <c r="Z61">
        <f t="shared" si="19"/>
        <v>0.5</v>
      </c>
      <c r="AA61">
        <f t="shared" si="19"/>
        <v>0.5</v>
      </c>
      <c r="AB61">
        <f t="shared" si="19"/>
        <v>0.5</v>
      </c>
      <c r="AC61">
        <f t="shared" si="19"/>
        <v>0.5</v>
      </c>
      <c r="AD61">
        <f t="shared" si="19"/>
        <v>0.5</v>
      </c>
      <c r="AE61">
        <f t="shared" si="19"/>
        <v>0.5</v>
      </c>
      <c r="AF61">
        <f t="shared" si="19"/>
        <v>0.5</v>
      </c>
      <c r="AG61">
        <f t="shared" si="19"/>
        <v>0.5</v>
      </c>
      <c r="AH61">
        <f t="shared" si="19"/>
        <v>0.5</v>
      </c>
    </row>
    <row r="62" spans="3:34" x14ac:dyDescent="0.3">
      <c r="D62" s="3" t="str">
        <f>TEXT(D61,"mmm aaaa") &amp; " -Bande supérieure"</f>
        <v>août 2018 -Bande supérieure</v>
      </c>
      <c r="E62" t="e">
        <f>E61+12.5</f>
        <v>#N/A</v>
      </c>
      <c r="F62" t="e">
        <f t="shared" ref="F62:AH62" si="20">F61+12.5</f>
        <v>#N/A</v>
      </c>
      <c r="G62" t="e">
        <f t="shared" si="20"/>
        <v>#N/A</v>
      </c>
      <c r="H62" t="e">
        <f t="shared" si="20"/>
        <v>#N/A</v>
      </c>
      <c r="I62" t="e">
        <f t="shared" si="20"/>
        <v>#N/A</v>
      </c>
      <c r="J62" t="e">
        <f t="shared" si="20"/>
        <v>#N/A</v>
      </c>
      <c r="K62" t="e">
        <f t="shared" si="20"/>
        <v>#N/A</v>
      </c>
      <c r="L62" t="e">
        <f t="shared" si="20"/>
        <v>#N/A</v>
      </c>
      <c r="M62" t="e">
        <f t="shared" si="20"/>
        <v>#N/A</v>
      </c>
      <c r="N62" t="e">
        <f t="shared" si="20"/>
        <v>#N/A</v>
      </c>
      <c r="O62" t="e">
        <f t="shared" si="20"/>
        <v>#N/A</v>
      </c>
      <c r="P62" t="e">
        <f t="shared" si="20"/>
        <v>#N/A</v>
      </c>
      <c r="Q62" t="e">
        <f t="shared" si="20"/>
        <v>#N/A</v>
      </c>
      <c r="R62" t="e">
        <f t="shared" si="20"/>
        <v>#N/A</v>
      </c>
      <c r="S62" t="e">
        <f t="shared" si="20"/>
        <v>#N/A</v>
      </c>
      <c r="T62" t="e">
        <f t="shared" si="20"/>
        <v>#N/A</v>
      </c>
      <c r="U62" t="e">
        <f t="shared" si="20"/>
        <v>#N/A</v>
      </c>
      <c r="V62" t="e">
        <f t="shared" si="20"/>
        <v>#N/A</v>
      </c>
      <c r="W62" t="e">
        <f t="shared" si="20"/>
        <v>#N/A</v>
      </c>
      <c r="X62" t="e">
        <f t="shared" si="20"/>
        <v>#N/A</v>
      </c>
      <c r="Y62">
        <f t="shared" si="20"/>
        <v>13</v>
      </c>
      <c r="Z62">
        <f t="shared" si="20"/>
        <v>13</v>
      </c>
      <c r="AA62">
        <f t="shared" si="20"/>
        <v>13</v>
      </c>
      <c r="AB62">
        <f t="shared" si="20"/>
        <v>13</v>
      </c>
      <c r="AC62">
        <f t="shared" si="20"/>
        <v>13</v>
      </c>
      <c r="AD62">
        <f t="shared" si="20"/>
        <v>13</v>
      </c>
      <c r="AE62">
        <f t="shared" si="20"/>
        <v>13</v>
      </c>
      <c r="AF62">
        <f t="shared" si="20"/>
        <v>13</v>
      </c>
      <c r="AG62">
        <f t="shared" si="20"/>
        <v>13</v>
      </c>
      <c r="AH62">
        <f t="shared" si="20"/>
        <v>13</v>
      </c>
    </row>
    <row r="63" spans="3:34" x14ac:dyDescent="0.3">
      <c r="D63" s="3"/>
    </row>
    <row r="65" spans="4:34" x14ac:dyDescent="0.3">
      <c r="D65" s="3">
        <f>D58+1</f>
        <v>43283</v>
      </c>
      <c r="E65" t="e">
        <f>IF(MEDIAN($D65,E$55)=E$55,0.5,NA())</f>
        <v>#N/A</v>
      </c>
      <c r="F65" t="e">
        <f t="shared" ref="F65:AH66" si="21">IF(MEDIAN($D65,F$55)=F$55,0.5,NA())</f>
        <v>#N/A</v>
      </c>
      <c r="G65" t="e">
        <f t="shared" si="21"/>
        <v>#N/A</v>
      </c>
      <c r="H65" t="e">
        <f t="shared" si="21"/>
        <v>#N/A</v>
      </c>
      <c r="I65" t="e">
        <f t="shared" si="21"/>
        <v>#N/A</v>
      </c>
      <c r="J65" t="e">
        <f t="shared" si="21"/>
        <v>#N/A</v>
      </c>
      <c r="K65" t="e">
        <f t="shared" si="21"/>
        <v>#N/A</v>
      </c>
      <c r="L65" t="e">
        <f t="shared" si="21"/>
        <v>#N/A</v>
      </c>
      <c r="M65" t="e">
        <f t="shared" si="21"/>
        <v>#N/A</v>
      </c>
      <c r="N65" t="e">
        <f t="shared" si="21"/>
        <v>#N/A</v>
      </c>
      <c r="O65" t="e">
        <f t="shared" si="21"/>
        <v>#N/A</v>
      </c>
      <c r="P65" t="e">
        <f t="shared" si="21"/>
        <v>#N/A</v>
      </c>
      <c r="Q65" t="e">
        <f t="shared" si="21"/>
        <v>#N/A</v>
      </c>
      <c r="R65" t="e">
        <f t="shared" si="21"/>
        <v>#N/A</v>
      </c>
      <c r="S65" t="e">
        <f t="shared" si="21"/>
        <v>#N/A</v>
      </c>
      <c r="T65" t="e">
        <f t="shared" si="21"/>
        <v>#N/A</v>
      </c>
      <c r="U65" t="e">
        <f t="shared" si="21"/>
        <v>#N/A</v>
      </c>
      <c r="V65" t="e">
        <f t="shared" si="21"/>
        <v>#N/A</v>
      </c>
      <c r="W65" t="e">
        <f t="shared" si="21"/>
        <v>#N/A</v>
      </c>
      <c r="X65" t="e">
        <f t="shared" si="21"/>
        <v>#N/A</v>
      </c>
      <c r="Y65" t="e">
        <f t="shared" si="21"/>
        <v>#N/A</v>
      </c>
      <c r="Z65" t="e">
        <f t="shared" si="21"/>
        <v>#N/A</v>
      </c>
      <c r="AA65" t="e">
        <f t="shared" si="21"/>
        <v>#N/A</v>
      </c>
      <c r="AB65" t="e">
        <f t="shared" si="21"/>
        <v>#N/A</v>
      </c>
      <c r="AC65" t="e">
        <f t="shared" si="21"/>
        <v>#N/A</v>
      </c>
      <c r="AD65" t="e">
        <f t="shared" si="21"/>
        <v>#N/A</v>
      </c>
      <c r="AE65" t="e">
        <f t="shared" si="21"/>
        <v>#N/A</v>
      </c>
      <c r="AF65" t="e">
        <f t="shared" si="21"/>
        <v>#N/A</v>
      </c>
      <c r="AG65" t="e">
        <f t="shared" si="21"/>
        <v>#N/A</v>
      </c>
      <c r="AH65" t="e">
        <f t="shared" si="21"/>
        <v>#N/A</v>
      </c>
    </row>
    <row r="66" spans="4:34" x14ac:dyDescent="0.3">
      <c r="D66" s="3">
        <f>D61+1</f>
        <v>43314</v>
      </c>
      <c r="E66" t="e">
        <f>IF(MEDIAN($D66,E$55)=E$55,0.5,NA())</f>
        <v>#N/A</v>
      </c>
      <c r="F66" t="e">
        <f t="shared" si="21"/>
        <v>#N/A</v>
      </c>
      <c r="G66" t="e">
        <f t="shared" si="21"/>
        <v>#N/A</v>
      </c>
      <c r="H66" t="e">
        <f t="shared" si="21"/>
        <v>#N/A</v>
      </c>
      <c r="I66" t="e">
        <f t="shared" si="21"/>
        <v>#N/A</v>
      </c>
      <c r="J66" t="e">
        <f t="shared" si="21"/>
        <v>#N/A</v>
      </c>
      <c r="K66" t="e">
        <f t="shared" si="21"/>
        <v>#N/A</v>
      </c>
      <c r="L66" t="e">
        <f t="shared" si="21"/>
        <v>#N/A</v>
      </c>
      <c r="M66" t="e">
        <f t="shared" si="21"/>
        <v>#N/A</v>
      </c>
      <c r="N66" t="e">
        <f t="shared" si="21"/>
        <v>#N/A</v>
      </c>
      <c r="O66" t="e">
        <f t="shared" si="21"/>
        <v>#N/A</v>
      </c>
      <c r="P66" t="e">
        <f t="shared" si="21"/>
        <v>#N/A</v>
      </c>
      <c r="Q66" t="e">
        <f t="shared" si="21"/>
        <v>#N/A</v>
      </c>
      <c r="R66" t="e">
        <f t="shared" si="21"/>
        <v>#N/A</v>
      </c>
      <c r="S66" t="e">
        <f t="shared" si="21"/>
        <v>#N/A</v>
      </c>
      <c r="T66" t="e">
        <f t="shared" si="21"/>
        <v>#N/A</v>
      </c>
      <c r="U66" t="e">
        <f t="shared" si="21"/>
        <v>#N/A</v>
      </c>
      <c r="V66" t="e">
        <f t="shared" si="21"/>
        <v>#N/A</v>
      </c>
      <c r="W66" t="e">
        <f t="shared" si="21"/>
        <v>#N/A</v>
      </c>
      <c r="X66" t="e">
        <f t="shared" si="21"/>
        <v>#N/A</v>
      </c>
      <c r="Y66" t="e">
        <f t="shared" si="21"/>
        <v>#N/A</v>
      </c>
      <c r="Z66">
        <f t="shared" si="21"/>
        <v>0.5</v>
      </c>
      <c r="AA66" t="e">
        <f t="shared" si="21"/>
        <v>#N/A</v>
      </c>
      <c r="AB66" t="e">
        <f t="shared" si="21"/>
        <v>#N/A</v>
      </c>
      <c r="AC66" t="e">
        <f t="shared" si="21"/>
        <v>#N/A</v>
      </c>
      <c r="AD66" t="e">
        <f t="shared" si="21"/>
        <v>#N/A</v>
      </c>
      <c r="AE66" t="e">
        <f t="shared" si="21"/>
        <v>#N/A</v>
      </c>
      <c r="AF66" t="e">
        <f t="shared" si="21"/>
        <v>#N/A</v>
      </c>
      <c r="AG66" t="e">
        <f t="shared" si="21"/>
        <v>#N/A</v>
      </c>
      <c r="AH66" t="e">
        <f t="shared" si="21"/>
        <v>#N/A</v>
      </c>
    </row>
    <row r="69" spans="4:34" x14ac:dyDescent="0.3">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3">
      <c r="D70">
        <v>3</v>
      </c>
      <c r="E70" t="str">
        <f t="shared" ref="E70:K70" si="23">LEFT(UPPER(TEXT(E55,"jjj")),$D70)</f>
        <v>JEU</v>
      </c>
      <c r="F70" t="str">
        <f t="shared" si="23"/>
        <v>VEN</v>
      </c>
      <c r="G70" t="str">
        <f t="shared" si="23"/>
        <v>SAM</v>
      </c>
      <c r="H70" t="str">
        <f t="shared" si="23"/>
        <v>DIM</v>
      </c>
      <c r="I70" t="str">
        <f t="shared" si="23"/>
        <v>LUN</v>
      </c>
      <c r="J70" t="str">
        <f t="shared" si="23"/>
        <v>MAR</v>
      </c>
      <c r="K70" t="str">
        <f t="shared" si="23"/>
        <v>MER</v>
      </c>
      <c r="L70" t="str">
        <f t="shared" ref="L70:AH70" si="24">LEFT(UPPER(TEXT(L55,"jjj")),$D70)</f>
        <v>JEU</v>
      </c>
      <c r="M70" t="str">
        <f t="shared" si="24"/>
        <v>VEN</v>
      </c>
      <c r="N70" t="str">
        <f t="shared" si="24"/>
        <v>SAM</v>
      </c>
      <c r="O70" t="str">
        <f t="shared" si="24"/>
        <v>DIM</v>
      </c>
      <c r="P70" t="str">
        <f t="shared" si="24"/>
        <v>LUN</v>
      </c>
      <c r="Q70" t="str">
        <f t="shared" si="24"/>
        <v>MAR</v>
      </c>
      <c r="R70" t="str">
        <f t="shared" si="24"/>
        <v>MER</v>
      </c>
      <c r="S70" t="str">
        <f t="shared" si="24"/>
        <v>JEU</v>
      </c>
      <c r="T70" t="str">
        <f t="shared" si="24"/>
        <v>VEN</v>
      </c>
      <c r="U70" t="str">
        <f t="shared" si="24"/>
        <v>SAM</v>
      </c>
      <c r="V70" t="str">
        <f t="shared" si="24"/>
        <v>DIM</v>
      </c>
      <c r="W70" t="str">
        <f t="shared" si="24"/>
        <v>LUN</v>
      </c>
      <c r="X70" t="str">
        <f t="shared" si="24"/>
        <v>MAR</v>
      </c>
      <c r="Y70" t="str">
        <f t="shared" si="24"/>
        <v>MER</v>
      </c>
      <c r="Z70" t="str">
        <f t="shared" si="24"/>
        <v>JEU</v>
      </c>
      <c r="AA70" t="str">
        <f t="shared" si="24"/>
        <v>VEN</v>
      </c>
      <c r="AB70" t="str">
        <f t="shared" si="24"/>
        <v>SAM</v>
      </c>
      <c r="AC70" t="str">
        <f t="shared" si="24"/>
        <v>DIM</v>
      </c>
      <c r="AD70" t="str">
        <f t="shared" si="24"/>
        <v>LUN</v>
      </c>
      <c r="AE70" t="str">
        <f t="shared" si="24"/>
        <v>MAR</v>
      </c>
      <c r="AF70" t="str">
        <f t="shared" si="24"/>
        <v>MER</v>
      </c>
      <c r="AG70" t="str">
        <f t="shared" si="24"/>
        <v>JEU</v>
      </c>
      <c r="AH70" t="str">
        <f t="shared" si="24"/>
        <v>VEN</v>
      </c>
    </row>
    <row r="71" spans="4:34" x14ac:dyDescent="0.3">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3">
      <c r="E72" t="str">
        <f>TEXT(E55,"jj")</f>
        <v>12</v>
      </c>
      <c r="F72" t="str">
        <f>TEXT(F55,"jj")</f>
        <v>13</v>
      </c>
      <c r="G72" t="str">
        <f t="shared" ref="G72:AH72" si="25">TEXT(G55,"jj")</f>
        <v>14</v>
      </c>
      <c r="H72" t="str">
        <f t="shared" si="25"/>
        <v>15</v>
      </c>
      <c r="I72" t="str">
        <f t="shared" si="25"/>
        <v>16</v>
      </c>
      <c r="J72" t="str">
        <f t="shared" si="25"/>
        <v>17</v>
      </c>
      <c r="K72" t="str">
        <f t="shared" si="25"/>
        <v>18</v>
      </c>
      <c r="L72" t="str">
        <f t="shared" si="25"/>
        <v>19</v>
      </c>
      <c r="M72" t="str">
        <f t="shared" si="25"/>
        <v>20</v>
      </c>
      <c r="N72" t="str">
        <f t="shared" si="25"/>
        <v>21</v>
      </c>
      <c r="O72" t="str">
        <f t="shared" si="25"/>
        <v>22</v>
      </c>
      <c r="P72" t="str">
        <f t="shared" si="25"/>
        <v>23</v>
      </c>
      <c r="Q72" t="str">
        <f t="shared" si="25"/>
        <v>24</v>
      </c>
      <c r="R72" t="str">
        <f t="shared" si="25"/>
        <v>25</v>
      </c>
      <c r="S72" t="str">
        <f t="shared" si="25"/>
        <v>26</v>
      </c>
      <c r="T72" t="str">
        <f t="shared" si="25"/>
        <v>27</v>
      </c>
      <c r="U72" t="str">
        <f t="shared" si="25"/>
        <v>28</v>
      </c>
      <c r="V72" t="str">
        <f t="shared" si="25"/>
        <v>29</v>
      </c>
      <c r="W72" t="str">
        <f t="shared" si="25"/>
        <v>30</v>
      </c>
      <c r="X72" t="str">
        <f t="shared" si="25"/>
        <v>31</v>
      </c>
      <c r="Y72" t="str">
        <f t="shared" si="25"/>
        <v>01</v>
      </c>
      <c r="Z72" t="str">
        <f>TEXT(Z55,"jj")</f>
        <v>02</v>
      </c>
      <c r="AA72" t="str">
        <f t="shared" si="25"/>
        <v>03</v>
      </c>
      <c r="AB72" t="str">
        <f t="shared" si="25"/>
        <v>04</v>
      </c>
      <c r="AC72" t="str">
        <f>TEXT(AC55,"jj")</f>
        <v>05</v>
      </c>
      <c r="AD72" t="str">
        <f t="shared" si="25"/>
        <v>06</v>
      </c>
      <c r="AE72" t="str">
        <f t="shared" si="25"/>
        <v>07</v>
      </c>
      <c r="AF72" t="str">
        <f t="shared" si="25"/>
        <v>08</v>
      </c>
      <c r="AG72" t="str">
        <f t="shared" si="25"/>
        <v>09</v>
      </c>
      <c r="AH72" t="str">
        <f t="shared" si="25"/>
        <v>10</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Chronologie du projet (2)</vt:lpstr>
      <vt:lpstr>Chronologie du projet</vt:lpstr>
      <vt:lpstr>calculs</vt:lpstr>
      <vt:lpstr>DateDébut</vt:lpstr>
      <vt:lpstr>FenêtreDateDébut</vt:lpstr>
      <vt:lpstr>FenêtreDécalage</vt:lpstr>
      <vt:lpstr>FenêtreJours</vt:lpstr>
      <vt:lpstr>'Chronologie du projet'!Zone_d_impression</vt:lpstr>
      <vt:lpstr>'Chronologie du projet (2)'!Zone_d_impression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2018-05-30T11:00:01Z</dcterms:created>
  <dcterms:modified xsi:type="dcterms:W3CDTF">2018-07-02T15:15:59Z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TC029300439991</vt:lpwstr>
  </property>
</Properties>
</file>